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2.xml"/>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3.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drawing+xml" PartName="/xl/drawings/worksheetdrawing2.xml"/>
  <Override ContentType="application/vnd.openxmlformats-officedocument.drawing+xml" PartName="/xl/drawings/worksheetdrawing1.xml"/>
  <Override ContentType="application/vnd.openxmlformats-officedocument.drawing+xml" PartName="/xl/drawings/worksheetdrawing3.xml"/>
  <Override ContentType="application/vnd.openxmlformats-officedocument.drawing+xml" PartName="/xl/drawings/worksheetdrawing4.xml"/>
  <Override ContentType="application/vnd.openxmlformats-officedocument.drawing+xml" PartName="/xl/drawings/worksheetdrawing5.xml"/>
  <Override ContentType="application/vnd.openxmlformats-officedocument.spreadsheetml.sharedStrings+xml" PartName="/xl/sharedStrings.xml"/>
  <Override ContentType="application/vnd.openxmlformats-officedocument.extended-properties+xml" PartName="/docProps/app.xml"/>
  <Override ContentType="application/vnd.openxmlformats-officedocument.spreadsheetml.sheet.main+xml" PartName="/xl/workbook.xml"/>
</Types>
</file>

<file path=_rels/.rels><?xml version="1.0" encoding="UTF-8" standalone="yes"?><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General Info" sheetId="1" r:id="rId4"/>
    <sheet state="visible" name="Q1" sheetId="2" r:id="rId5"/>
    <sheet state="visible" name="Q2" sheetId="3" r:id="rId6"/>
    <sheet state="visible" name="Q3" sheetId="4" r:id="rId7"/>
    <sheet state="visible" name="Q4" sheetId="5" r:id="rId8"/>
  </sheets>
  <definedNames/>
  <calcPr/>
</workbook>
</file>

<file path=xl/sharedStrings.xml><?xml version="1.0" encoding="utf-8"?>
<sst xmlns="http://schemas.openxmlformats.org/spreadsheetml/2006/main" count="202" uniqueCount="142">
  <si>
    <t xml:space="preserve">Ridge Sold </t>
  </si>
  <si>
    <t>John Parks (June 1)</t>
  </si>
  <si>
    <t>30% of Land</t>
  </si>
  <si>
    <t>Sue Jones (June 1)</t>
  </si>
  <si>
    <t xml:space="preserve">Land </t>
  </si>
  <si>
    <t>Fronteir Stock</t>
  </si>
  <si>
    <t>Adj Tax Basis</t>
  </si>
  <si>
    <t>Expenses (land)</t>
  </si>
  <si>
    <t>Loan to Buy Land</t>
  </si>
  <si>
    <t>Yukon Stock</t>
  </si>
  <si>
    <t>Corporation</t>
  </si>
  <si>
    <t>Ridge Paid</t>
  </si>
  <si>
    <t>LLC</t>
  </si>
  <si>
    <t>Distribution</t>
  </si>
  <si>
    <t>Wages</t>
  </si>
  <si>
    <t xml:space="preserve">Wages </t>
  </si>
  <si>
    <t>Question 1</t>
  </si>
  <si>
    <t>John</t>
  </si>
  <si>
    <t>Sue</t>
  </si>
  <si>
    <t>Adj. Tax Basis</t>
  </si>
  <si>
    <t>Land</t>
  </si>
  <si>
    <t>Frontier Stock</t>
  </si>
  <si>
    <t>Minus Bank Loan</t>
  </si>
  <si>
    <t>Loan for Land</t>
  </si>
  <si>
    <t>Initial Stock Basis</t>
  </si>
  <si>
    <t>Stock</t>
  </si>
  <si>
    <t>Holding Period</t>
  </si>
  <si>
    <t>36 months</t>
  </si>
  <si>
    <t>15 months</t>
  </si>
  <si>
    <t>Question 2</t>
  </si>
  <si>
    <t>FMV of Stock Received</t>
  </si>
  <si>
    <t>&lt;-- 215,000 Stock Sold</t>
  </si>
  <si>
    <t>Cash Received</t>
  </si>
  <si>
    <t>&lt;-- 90,000 Distribution</t>
  </si>
  <si>
    <t>Corporation Liability</t>
  </si>
  <si>
    <t>&lt;-- 50,000 Administrative Expenses</t>
  </si>
  <si>
    <t>Total Received</t>
  </si>
  <si>
    <t>Adj Basis of Assets Transferred</t>
  </si>
  <si>
    <t>Realized Loss</t>
  </si>
  <si>
    <t>Notes:</t>
  </si>
  <si>
    <t>When a corporation assumes your liabilities, it is not treated as money or property received and thus is not a realized gain.</t>
  </si>
  <si>
    <t>Question 3</t>
  </si>
  <si>
    <t>Initial balance sheet</t>
  </si>
  <si>
    <t>Year-end balance sheet</t>
  </si>
  <si>
    <t>Tax income statement</t>
  </si>
  <si>
    <t>Assets</t>
  </si>
  <si>
    <t>Revenue:</t>
  </si>
  <si>
    <t>Gross Sales</t>
  </si>
  <si>
    <t>Current Assets</t>
  </si>
  <si>
    <t>Less:</t>
  </si>
  <si>
    <t>Sales Returns and Allowances</t>
  </si>
  <si>
    <t>Cash in Bank</t>
  </si>
  <si>
    <t>Net Sales</t>
  </si>
  <si>
    <t>Inventory</t>
  </si>
  <si>
    <t xml:space="preserve"> </t>
  </si>
  <si>
    <t>Prepaid Expenses</t>
  </si>
  <si>
    <t>Cost of Goods Sold:</t>
  </si>
  <si>
    <t>Other</t>
  </si>
  <si>
    <t>Beginning Inventory</t>
  </si>
  <si>
    <t>Total Current Assets</t>
  </si>
  <si>
    <t>Add:</t>
  </si>
  <si>
    <t>Purchases</t>
  </si>
  <si>
    <t>Freight-in</t>
  </si>
  <si>
    <t>Fixed Assets</t>
  </si>
  <si>
    <t>Direct Labor</t>
  </si>
  <si>
    <t>Machinery &amp; Equipment</t>
  </si>
  <si>
    <t>Indirect Expenses</t>
  </si>
  <si>
    <t>Furniture &amp; Fixtures</t>
  </si>
  <si>
    <t>Leasehold Improvements</t>
  </si>
  <si>
    <t>Ending Inventory</t>
  </si>
  <si>
    <t>Real Estate / Buildings</t>
  </si>
  <si>
    <t>Cost of Goods Sold</t>
  </si>
  <si>
    <t>Total Fixed Assets</t>
  </si>
  <si>
    <t>Gross Profit (Loss)</t>
  </si>
  <si>
    <t>Other Assets</t>
  </si>
  <si>
    <t>Expenses:</t>
  </si>
  <si>
    <t xml:space="preserve">Frontier Corporation Shares </t>
  </si>
  <si>
    <t>Yukon Corporation Shares</t>
  </si>
  <si>
    <t>Advertising</t>
  </si>
  <si>
    <t>Specify</t>
  </si>
  <si>
    <t>Amortization</t>
  </si>
  <si>
    <t>Total Other Assets</t>
  </si>
  <si>
    <t>Bad Debts</t>
  </si>
  <si>
    <t>Bank Charges</t>
  </si>
  <si>
    <t>Total Assets</t>
  </si>
  <si>
    <t>Charitable Contributions</t>
  </si>
  <si>
    <t>Commissions</t>
  </si>
  <si>
    <t>Contract Labor</t>
  </si>
  <si>
    <t xml:space="preserve">Liabilities &amp; Net Worth </t>
  </si>
  <si>
    <t>Credit Card Fees</t>
  </si>
  <si>
    <t>Delivery Expenses</t>
  </si>
  <si>
    <t>Current Liabilities</t>
  </si>
  <si>
    <t>Depreciation</t>
  </si>
  <si>
    <t>Accounts Payable</t>
  </si>
  <si>
    <t>Dues and Subscriptions</t>
  </si>
  <si>
    <t>Taxes Payable</t>
  </si>
  <si>
    <t>Insurance</t>
  </si>
  <si>
    <t>Notes Payable (due within 12 months)</t>
  </si>
  <si>
    <t>Interest</t>
  </si>
  <si>
    <t>Current Portion Long-term Debt</t>
  </si>
  <si>
    <t>Maintenance</t>
  </si>
  <si>
    <t>Other current liabilities (specify)</t>
  </si>
  <si>
    <t>Other current liabilities (Deffered Tax)</t>
  </si>
  <si>
    <t>Miscellaneous</t>
  </si>
  <si>
    <t>Total Current Liabilities</t>
  </si>
  <si>
    <t>Office Expenses</t>
  </si>
  <si>
    <t>Operating Supplies</t>
  </si>
  <si>
    <t>Long-term Liabilities</t>
  </si>
  <si>
    <t>Payroll Taxes</t>
  </si>
  <si>
    <t>Bank Loans Payable (greater than 12 months)</t>
  </si>
  <si>
    <t>Permits and Licenses</t>
  </si>
  <si>
    <t xml:space="preserve">Less: Short-term Portion </t>
  </si>
  <si>
    <t>Postage</t>
  </si>
  <si>
    <t>Notes Payable to Stockholders</t>
  </si>
  <si>
    <t>Professional Fees</t>
  </si>
  <si>
    <t>Other long-term debt (specify)</t>
  </si>
  <si>
    <t>Property Taxes</t>
  </si>
  <si>
    <t>Total Long-term Liabilities</t>
  </si>
  <si>
    <t>Rent</t>
  </si>
  <si>
    <t>Repairs</t>
  </si>
  <si>
    <t>Total Liabilities</t>
  </si>
  <si>
    <t>Telephone</t>
  </si>
  <si>
    <t>Travel</t>
  </si>
  <si>
    <t>Utilities</t>
  </si>
  <si>
    <t>Owners' Equity (Net Worth)</t>
  </si>
  <si>
    <t>Vehicle Expenses</t>
  </si>
  <si>
    <t>Total Liabilities &amp; Net Worth</t>
  </si>
  <si>
    <t>Total Expenses</t>
  </si>
  <si>
    <t>Net Operating Income</t>
  </si>
  <si>
    <t>Other Income:</t>
  </si>
  <si>
    <t>Gain (Loss) on Sale of Assets</t>
  </si>
  <si>
    <t>Interest Income</t>
  </si>
  <si>
    <t>Total Other Income</t>
  </si>
  <si>
    <t>Net Income (Loss)</t>
  </si>
  <si>
    <t>Question 4</t>
  </si>
  <si>
    <t>Federal Tax Liability at Entity Level</t>
  </si>
  <si>
    <t>Net Income (Loss) Before Tax</t>
  </si>
  <si>
    <t>Tax Expense @21% of Income</t>
  </si>
  <si>
    <t>Net Income (Loss) After Tax</t>
  </si>
  <si>
    <t>Individual Income Tax and Net Investment Income Tax</t>
  </si>
  <si>
    <t>Cash Received from Corporation</t>
  </si>
  <si>
    <t>Income Tax (Using Federal Tax Brackets 2018-2019)</t>
  </si>
</sst>
</file>

<file path=xl/styles.xml><?xml version="1.0" encoding="utf-8"?>
<styleSheet xmlns="http://schemas.openxmlformats.org/spreadsheetml/2006/main" xmlns:x14ac="http://schemas.microsoft.com/office/spreadsheetml/2009/9/ac" xmlns:mc="http://schemas.openxmlformats.org/markup-compatibility/2006">
  <numFmts count="4">
    <numFmt numFmtId="164" formatCode="_(&quot;$&quot;* #,##0_);_(&quot;$&quot;* \(#,##0\);_(&quot;$&quot;* &quot;-&quot;??_);_(@_)"/>
    <numFmt numFmtId="165" formatCode="&quot;$&quot;#,##0.00_);[Red]\(&quot;$&quot;#,##0.00\)"/>
    <numFmt numFmtId="166" formatCode="_(&quot;$&quot;* #,##0_);_(&quot;$&quot;* \(#,##0\);_(&quot;$&quot;* &quot;-&quot;_);_(@_)"/>
    <numFmt numFmtId="167" formatCode="_(* #,##0_);_(* \(#,##0\);_(* &quot;-&quot;_);_(@_)"/>
  </numFmts>
  <fonts count="7">
    <font>
      <sz val="11.0"/>
      <color rgb="FF000000"/>
      <name val="Calibri"/>
    </font>
    <font>
      <b/>
      <sz val="11.0"/>
      <color rgb="FF000000"/>
      <name val="Calibri"/>
    </font>
    <font/>
    <font>
      <b/>
      <sz val="11.0"/>
      <color rgb="FFFF0000"/>
      <name val="Calibri"/>
    </font>
    <font>
      <b/>
      <sz val="11.0"/>
      <name val="Calibri"/>
    </font>
    <font>
      <sz val="11.0"/>
      <name val="Calibri"/>
    </font>
    <font>
      <b/>
      <u/>
      <sz val="11.0"/>
      <name val="Calibri"/>
    </font>
  </fonts>
  <fills count="3">
    <fill>
      <patternFill patternType="none"/>
    </fill>
    <fill>
      <patternFill patternType="lightGray"/>
    </fill>
    <fill>
      <patternFill patternType="solid">
        <fgColor rgb="FF99CC00"/>
        <bgColor rgb="FF99CC00"/>
      </patternFill>
    </fill>
  </fills>
  <borders count="11">
    <border/>
    <border>
      <left style="thin">
        <color rgb="FF000000"/>
      </left>
    </border>
    <border>
      <right style="thin">
        <color rgb="FF000000"/>
      </right>
    </border>
    <border>
      <left style="medium">
        <color rgb="FF000000"/>
      </left>
      <right style="medium">
        <color rgb="FF000000"/>
      </right>
      <top style="medium">
        <color rgb="FF000000"/>
      </top>
      <bottom style="medium">
        <color rgb="FF000000"/>
      </bottom>
    </border>
    <border>
      <bottom style="medium">
        <color rgb="FF000000"/>
      </bottom>
    </border>
    <border>
      <top style="thin">
        <color rgb="FF000000"/>
      </top>
    </border>
    <border>
      <top style="medium">
        <color rgb="FF000000"/>
      </top>
    </border>
    <border>
      <top style="thin">
        <color rgb="FF000000"/>
      </top>
      <bottom style="thin">
        <color rgb="FF000000"/>
      </bottom>
    </border>
    <border>
      <top style="thin">
        <color rgb="FF000000"/>
      </top>
      <bottom style="medium">
        <color rgb="FF000000"/>
      </bottom>
    </border>
    <border>
      <top style="thin">
        <color rgb="FF000000"/>
      </top>
      <bottom style="double">
        <color rgb="FF000000"/>
      </bottom>
    </border>
    <border>
      <bottom style="thin">
        <color rgb="FF000000"/>
      </bottom>
    </border>
  </borders>
  <cellStyleXfs count="1">
    <xf borderId="0" fillId="0" fontId="0" numFmtId="0" applyAlignment="1" applyFont="1"/>
  </cellStyleXfs>
  <cellXfs count="41">
    <xf borderId="0" fillId="0" fontId="0" numFmtId="0" xfId="0" applyAlignment="1" applyFont="1">
      <alignment readingOrder="0" shrinkToFit="0" vertical="bottom" wrapText="0"/>
    </xf>
    <xf borderId="1" fillId="0" fontId="1" numFmtId="0" xfId="0" applyAlignment="1" applyBorder="1" applyFont="1">
      <alignment horizontal="center" shrinkToFit="0" vertical="bottom" wrapText="0"/>
    </xf>
    <xf borderId="2" fillId="0" fontId="2" numFmtId="0" xfId="0" applyBorder="1" applyFont="1"/>
    <xf borderId="1" fillId="0" fontId="0" numFmtId="0" xfId="0" applyAlignment="1" applyBorder="1" applyFont="1">
      <alignment shrinkToFit="0" vertical="bottom" wrapText="0"/>
    </xf>
    <xf borderId="2" fillId="0" fontId="0" numFmtId="164" xfId="0" applyAlignment="1" applyBorder="1" applyFont="1" applyNumberFormat="1">
      <alignment shrinkToFit="0" vertical="bottom" wrapText="0"/>
    </xf>
    <xf borderId="2" fillId="0" fontId="0" numFmtId="0" xfId="0" applyAlignment="1" applyBorder="1" applyFont="1">
      <alignment shrinkToFit="0" vertical="bottom" wrapText="0"/>
    </xf>
    <xf borderId="2" fillId="0" fontId="0" numFmtId="9" xfId="0" applyAlignment="1" applyBorder="1" applyFont="1" applyNumberFormat="1">
      <alignment shrinkToFit="0" vertical="bottom" wrapText="0"/>
    </xf>
    <xf borderId="0" fillId="0" fontId="1" numFmtId="0" xfId="0" applyAlignment="1" applyFont="1">
      <alignment shrinkToFit="0" vertical="bottom" wrapText="0"/>
    </xf>
    <xf borderId="0" fillId="0" fontId="0" numFmtId="164" xfId="0" applyAlignment="1" applyFont="1" applyNumberFormat="1">
      <alignment shrinkToFit="0" vertical="bottom" wrapText="0"/>
    </xf>
    <xf borderId="3" fillId="2" fontId="1" numFmtId="0" xfId="0" applyAlignment="1" applyBorder="1" applyFill="1" applyFont="1">
      <alignment shrinkToFit="0" vertical="bottom" wrapText="0"/>
    </xf>
    <xf borderId="4" fillId="0" fontId="1" numFmtId="0" xfId="0" applyAlignment="1" applyBorder="1" applyFont="1">
      <alignment horizontal="center" shrinkToFit="0" vertical="bottom" wrapText="0"/>
    </xf>
    <xf borderId="4" fillId="0" fontId="0" numFmtId="0" xfId="0" applyAlignment="1" applyBorder="1" applyFont="1">
      <alignment shrinkToFit="0" vertical="bottom" wrapText="0"/>
    </xf>
    <xf borderId="0" fillId="0" fontId="0" numFmtId="0" xfId="0" applyAlignment="1" applyFont="1">
      <alignment shrinkToFit="0" vertical="bottom" wrapText="0"/>
    </xf>
    <xf borderId="4" fillId="0" fontId="0" numFmtId="164" xfId="0" applyAlignment="1" applyBorder="1" applyFont="1" applyNumberFormat="1">
      <alignment shrinkToFit="0" vertical="bottom" wrapText="0"/>
    </xf>
    <xf borderId="4" fillId="0" fontId="1" numFmtId="0" xfId="0" applyAlignment="1" applyBorder="1" applyFont="1">
      <alignment shrinkToFit="0" vertical="bottom" wrapText="0"/>
    </xf>
    <xf borderId="4" fillId="0" fontId="0" numFmtId="0" xfId="0" applyAlignment="1" applyBorder="1" applyFont="1">
      <alignment horizontal="center" shrinkToFit="0" vertical="bottom" wrapText="0"/>
    </xf>
    <xf borderId="0" fillId="0" fontId="0" numFmtId="9" xfId="0" applyAlignment="1" applyFont="1" applyNumberFormat="1">
      <alignment horizontal="center" shrinkToFit="0" vertical="bottom" wrapText="0"/>
    </xf>
    <xf borderId="0" fillId="0" fontId="0" numFmtId="0" xfId="0" applyAlignment="1" applyFont="1">
      <alignment horizontal="center" shrinkToFit="0" vertical="bottom" wrapText="0"/>
    </xf>
    <xf borderId="5" fillId="0" fontId="0" numFmtId="164" xfId="0" applyAlignment="1" applyBorder="1" applyFont="1" applyNumberFormat="1">
      <alignment shrinkToFit="0" vertical="bottom" wrapText="0"/>
    </xf>
    <xf borderId="5" fillId="0" fontId="0" numFmtId="0" xfId="0" applyAlignment="1" applyBorder="1" applyFont="1">
      <alignment shrinkToFit="0" vertical="bottom" wrapText="0"/>
    </xf>
    <xf borderId="0" fillId="0" fontId="3" numFmtId="0" xfId="0" applyAlignment="1" applyFont="1">
      <alignment shrinkToFit="0" vertical="bottom" wrapText="0"/>
    </xf>
    <xf borderId="4" fillId="0" fontId="2" numFmtId="0" xfId="0" applyBorder="1" applyFont="1"/>
    <xf borderId="6" fillId="0" fontId="4" numFmtId="0" xfId="0" applyAlignment="1" applyBorder="1" applyFont="1">
      <alignment shrinkToFit="0" vertical="bottom" wrapText="0"/>
    </xf>
    <xf borderId="6" fillId="0" fontId="5" numFmtId="0" xfId="0" applyAlignment="1" applyBorder="1" applyFont="1">
      <alignment shrinkToFit="0" vertical="bottom" wrapText="0"/>
    </xf>
    <xf borderId="0" fillId="0" fontId="5" numFmtId="0" xfId="0" applyAlignment="1" applyFont="1">
      <alignment shrinkToFit="0" vertical="bottom" wrapText="0"/>
    </xf>
    <xf borderId="0" fillId="0" fontId="0" numFmtId="165" xfId="0" applyAlignment="1" applyFont="1" applyNumberFormat="1">
      <alignment shrinkToFit="0" vertical="bottom" wrapText="0"/>
    </xf>
    <xf borderId="0" fillId="0" fontId="6" numFmtId="0" xfId="0" applyAlignment="1" applyFont="1">
      <alignment shrinkToFit="0" vertical="bottom" wrapText="0"/>
    </xf>
    <xf borderId="0" fillId="0" fontId="5" numFmtId="0" xfId="0" applyAlignment="1" applyFont="1">
      <alignment horizontal="right" shrinkToFit="0" vertical="bottom" wrapText="0"/>
    </xf>
    <xf borderId="0" fillId="0" fontId="5" numFmtId="166" xfId="0" applyAlignment="1" applyFont="1" applyNumberFormat="1">
      <alignment shrinkToFit="0" vertical="bottom" wrapText="0"/>
    </xf>
    <xf borderId="0" fillId="0" fontId="5" numFmtId="167" xfId="0" applyAlignment="1" applyFont="1" applyNumberFormat="1">
      <alignment shrinkToFit="0" vertical="bottom" wrapText="0"/>
    </xf>
    <xf borderId="0" fillId="0" fontId="4" numFmtId="0" xfId="0" applyAlignment="1" applyFont="1">
      <alignment shrinkToFit="0" vertical="bottom" wrapText="0"/>
    </xf>
    <xf borderId="7" fillId="0" fontId="5" numFmtId="166" xfId="0" applyAlignment="1" applyBorder="1" applyFont="1" applyNumberFormat="1">
      <alignment shrinkToFit="0" vertical="bottom" wrapText="0"/>
    </xf>
    <xf borderId="4" fillId="0" fontId="0" numFmtId="165" xfId="0" applyAlignment="1" applyBorder="1" applyFont="1" applyNumberFormat="1">
      <alignment shrinkToFit="0" vertical="bottom" wrapText="0"/>
    </xf>
    <xf borderId="4" fillId="0" fontId="4" numFmtId="0" xfId="0" applyAlignment="1" applyBorder="1" applyFont="1">
      <alignment shrinkToFit="0" vertical="bottom" wrapText="0"/>
    </xf>
    <xf borderId="8" fillId="0" fontId="5" numFmtId="166" xfId="0" applyAlignment="1" applyBorder="1" applyFont="1" applyNumberFormat="1">
      <alignment shrinkToFit="0" vertical="bottom" wrapText="0"/>
    </xf>
    <xf borderId="9" fillId="0" fontId="5" numFmtId="166" xfId="0" applyAlignment="1" applyBorder="1" applyFont="1" applyNumberFormat="1">
      <alignment shrinkToFit="0" vertical="bottom" wrapText="0"/>
    </xf>
    <xf borderId="10" fillId="0" fontId="1" numFmtId="0" xfId="0" applyAlignment="1" applyBorder="1" applyFont="1">
      <alignment horizontal="center" shrinkToFit="0" vertical="bottom" wrapText="0"/>
    </xf>
    <xf borderId="10" fillId="0" fontId="2" numFmtId="0" xfId="0" applyBorder="1" applyFont="1"/>
    <xf borderId="4" fillId="0" fontId="1" numFmtId="165" xfId="0" applyAlignment="1" applyBorder="1" applyFont="1" applyNumberFormat="1">
      <alignment shrinkToFit="0" vertical="bottom" wrapText="0"/>
    </xf>
    <xf borderId="0" fillId="0" fontId="1" numFmtId="165" xfId="0" applyAlignment="1" applyFont="1" applyNumberFormat="1">
      <alignment shrinkToFit="0" vertical="bottom" wrapText="0"/>
    </xf>
    <xf borderId="4" fillId="0" fontId="1" numFmtId="164" xfId="0" applyAlignment="1" applyBorder="1" applyFont="1" applyNumberFormat="1">
      <alignment shrinkToFit="0" vertical="bottom" wrapText="0"/>
    </xf>
  </cellXfs>
  <cellStyles count="1">
    <cellStyle xfId="0" name="Normal" builtinId="0"/>
  </cellStyles>
  <dxfs count="0"/>
</styleSheet>
</file>

<file path=xl/_rels/workbook.xml.rels><?xml version="1.0" encoding="UTF-8" standalone="yes"?><Relationships xmlns="http://schemas.openxmlformats.org/package/2006/relationships"><Relationship Id="rId2" Type="http://schemas.openxmlformats.org/officeDocument/2006/relationships/styles" Target="styles.xml"/><Relationship Id="rId5" Type="http://schemas.openxmlformats.org/officeDocument/2006/relationships/worksheet" Target="worksheets/sheet2.xml"/><Relationship Id="rId8" Type="http://schemas.openxmlformats.org/officeDocument/2006/relationships/worksheet" Target="worksheets/sheet5.xml"/><Relationship Id="rId4" Type="http://schemas.openxmlformats.org/officeDocument/2006/relationships/worksheet" Target="worksheets/sheet1.xml"/><Relationship Id="rId3" Type="http://schemas.openxmlformats.org/officeDocument/2006/relationships/sharedStrings" Target="sharedStrings.xml"/><Relationship Id="rId6" Type="http://schemas.openxmlformats.org/officeDocument/2006/relationships/worksheet" Target="worksheets/sheet3.xml"/><Relationship Id="rId7" Type="http://schemas.openxmlformats.org/officeDocument/2006/relationships/worksheet" Target="worksheets/sheet4.xml"/><Relationship Id="rId1" Type="http://schemas.openxmlformats.org/officeDocument/2006/relationships/theme" Target="theme/theme1.xml"/></Relationships>
</file>

<file path=xl/drawings/worksheet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worksheet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worksheet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worksheet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worksheet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9525</xdr:colOff>
      <xdr:row>1</xdr:row>
      <xdr:rowOff>171450</xdr:rowOff>
    </xdr:from>
    <xdr:ext cx="6143625" cy="1000125"/>
    <xdr:sp>
      <xdr:nvSpPr>
        <xdr:cNvPr id="2068" name="Shape 2068"/>
        <xdr:cNvSpPr/>
      </xdr:nvSpPr>
      <xdr:spPr>
        <a:xfrm>
          <a:off x="0" y="0"/>
          <a:ext cx="1" cy="1"/>
        </a:xfrm>
        <a:prstGeom prst="rect"/>
        <a:solidFill>
          <a:srgbClr val="DAE3F3"/>
        </a:solidFill>
        <a:ln cap="flat" cmpd="sng" algn="ctr">
          <a:solidFill>
            <a:srgbClr val="BCBCBC"/>
          </a:solidFill>
          <a:miter lim="800000"/>
          <a:headEnd/>
          <a:tailEnd/>
        </a:ln>
      </xdr:spPr>
      <xdr:txBody>
        <a:bodyPr anchor="t" rot="0"/>
        <a:lstStyle/>
        <a:p>
          <a:pPr lvl="0" algn="l"/>
          <a:r>
            <a:rPr i="0" sz="1100" u="none" strike="noStrike">
              <a:solidFill>
                <a:srgbClr val="000000"/>
              </a:solidFill>
              <a:latin typeface="Calibri"/>
            </a:rPr>
            <a:t>If Ridge</a:t>
          </a:r>
          <a:r>
            <a:rPr i="0" sz="1100" u="none" strike="noStrike">
              <a:solidFill>
                <a:srgbClr val="000000"/>
              </a:solidFill>
              <a:latin typeface="Calibri"/>
            </a:rPr>
            <a:t> Development Group was organized as a corporation include federal income tax and state tax. In the organization has employees, it would also have to pay employment taxes. The entity would pay taxes on its profits while the stockholders (John and Sue) would be required to pay taxes on the distributed dividends and capital gains tax if they sell their shares to third parties at a profit. There will be change in the </a:t>
          </a:r>
          <a:r>
            <a:rPr i="0" sz="1100" u="none" strike="noStrike">
              <a:solidFill>
                <a:srgbClr val="000000"/>
              </a:solidFill>
              <a:latin typeface="Calibri"/>
            </a:rPr>
            <a:t>shareholder’s stock basis.</a:t>
          </a:r>
        </a:p>
      </xdr:txBody>
    </xdr:sp>
    <xdr:clientData fLocksWithSheet="0"/>
  </xdr:oneCellAnchor>
</xdr:wsDr>
</file>

<file path=xl/theme/theme1.xml><?xml version="1.0" encoding="utf-8"?>
<a:theme xmlns:a="http://schemas.openxmlformats.org/drawingml/2006/main" xmlns:r="http://schemas.openxmlformats.org/officeDocument/2006/relationships" name="Office Theme">
  <a:themeElements>
    <a:clrScheme name="Office">
      <a:dk1>
        <a:sysClr lastClr="000000" val="windowText"/>
      </a:dk1>
      <a:lt1>
        <a:sysClr lastClr="FFFFFF" val="window"/>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cap="flat" cmpd="sng" w="6350" algn="ctr">
          <a:solidFill>
            <a:schemeClr val="phClr"/>
          </a:solidFill>
          <a:prstDash val="solid"/>
          <a:miter lim="800000"/>
        </a:ln>
        <a:ln cap="flat" cmpd="sng" w="12700" algn="ctr">
          <a:solidFill>
            <a:schemeClr val="phClr"/>
          </a:solidFill>
          <a:prstDash val="solid"/>
          <a:miter lim="800000"/>
        </a:ln>
        <a:ln cap="flat" cmpd="sng" w="19050" algn="ctr">
          <a:solidFill>
            <a:schemeClr val="phClr"/>
          </a:solidFill>
          <a:prstDash val="solid"/>
          <a:miter lim="800000"/>
        </a:ln>
      </a:lnStyleLst>
      <a:effectStyleLst>
        <a:effectStyle>
          <a:effectLst/>
        </a:effectStyle>
        <a:effectStyle>
          <a:effectLst/>
        </a:effectStyle>
        <a:effectStyle>
          <a:effectLst>
            <a:outerShdw blurRad="57150" rotWithShape="0" algn="ctr" dir="5400000" dist="1905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a:extLst>
</a:theme>
</file>

<file path=xl/worksheets/_rels/sheet1.xml.rels><?xml version="1.0" encoding="UTF-8" standalone="yes"?><Relationships xmlns="http://schemas.openxmlformats.org/package/2006/relationships"><Relationship Id="rId1" Type="http://schemas.openxmlformats.org/officeDocument/2006/relationships/drawing" Target="../drawings/worksheet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worksheet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worksheet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worksheet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worksheetdrawing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0"/>
    <col customWidth="1" min="2" max="2" width="15.0"/>
    <col customWidth="1" min="3" max="3" width="14.14"/>
    <col customWidth="1" min="4" max="4" width="8.0"/>
    <col customWidth="1" min="5" max="5" width="13.71"/>
    <col customWidth="1" min="6" max="6" width="12.43"/>
    <col customWidth="1" min="7" max="7" width="8.0"/>
    <col customWidth="1" min="8" max="8" width="12.43"/>
    <col customWidth="1" min="9" max="9" width="13.57"/>
    <col customWidth="1" min="10" max="11" width="8.0"/>
  </cols>
  <sheetData>
    <row r="2">
      <c r="E2" s="1" t="s">
        <v>0</v>
      </c>
      <c r="F2" s="2"/>
    </row>
    <row r="3">
      <c r="B3" s="1" t="s">
        <v>1</v>
      </c>
      <c r="C3" s="2"/>
      <c r="E3" s="3" t="s">
        <v>2</v>
      </c>
      <c r="F3" s="4">
        <v>350000.0</v>
      </c>
      <c r="H3" s="1" t="s">
        <v>3</v>
      </c>
      <c r="I3" s="2"/>
    </row>
    <row r="4">
      <c r="B4" s="3" t="s">
        <v>4</v>
      </c>
      <c r="C4" s="4">
        <v>1000000.0</v>
      </c>
      <c r="E4" s="3" t="s">
        <v>5</v>
      </c>
      <c r="F4" s="4">
        <v>215000.0</v>
      </c>
      <c r="H4" s="3" t="s">
        <v>5</v>
      </c>
      <c r="I4" s="4">
        <v>200000.0</v>
      </c>
    </row>
    <row r="5">
      <c r="B5" s="3" t="s">
        <v>6</v>
      </c>
      <c r="C5" s="4">
        <v>650000.0</v>
      </c>
      <c r="E5" s="3" t="s">
        <v>7</v>
      </c>
      <c r="F5" s="4">
        <v>-50000.0</v>
      </c>
      <c r="H5" s="3" t="s">
        <v>6</v>
      </c>
      <c r="I5" s="4">
        <v>125000.0</v>
      </c>
    </row>
    <row r="6">
      <c r="B6" s="3" t="s">
        <v>8</v>
      </c>
      <c r="C6" s="4">
        <v>400000.0</v>
      </c>
      <c r="E6" s="3"/>
      <c r="F6" s="5"/>
      <c r="H6" s="3"/>
      <c r="I6" s="4"/>
    </row>
    <row r="7">
      <c r="B7" s="3"/>
      <c r="C7" s="5"/>
      <c r="E7" s="3"/>
      <c r="F7" s="5"/>
      <c r="H7" s="3" t="s">
        <v>9</v>
      </c>
      <c r="I7" s="4">
        <v>200000.0</v>
      </c>
    </row>
    <row r="8">
      <c r="B8" s="3" t="s">
        <v>10</v>
      </c>
      <c r="C8" s="6">
        <v>0.56</v>
      </c>
      <c r="E8" s="1" t="s">
        <v>11</v>
      </c>
      <c r="F8" s="2"/>
      <c r="H8" s="3" t="s">
        <v>6</v>
      </c>
      <c r="I8" s="4">
        <v>210000.0</v>
      </c>
    </row>
    <row r="9">
      <c r="B9" s="3" t="s">
        <v>12</v>
      </c>
      <c r="C9" s="6">
        <v>0.6</v>
      </c>
      <c r="E9" s="3" t="s">
        <v>13</v>
      </c>
      <c r="F9" s="4">
        <v>90000.0</v>
      </c>
      <c r="H9" s="3"/>
      <c r="I9" s="5"/>
    </row>
    <row r="10">
      <c r="B10" s="3"/>
      <c r="C10" s="5"/>
      <c r="H10" s="3"/>
      <c r="I10" s="5"/>
    </row>
    <row r="11">
      <c r="B11" s="3" t="s">
        <v>14</v>
      </c>
      <c r="C11" s="4">
        <v>110000.0</v>
      </c>
      <c r="H11" s="3" t="s">
        <v>10</v>
      </c>
      <c r="I11" s="6">
        <v>0.44</v>
      </c>
    </row>
    <row r="12">
      <c r="H12" s="3" t="s">
        <v>12</v>
      </c>
      <c r="I12" s="6">
        <v>0.4</v>
      </c>
    </row>
    <row r="13">
      <c r="E13" s="7"/>
      <c r="H13" s="3"/>
      <c r="I13" s="5"/>
    </row>
    <row r="14">
      <c r="F14" s="8"/>
      <c r="H14" s="3" t="s">
        <v>15</v>
      </c>
      <c r="I14" s="4">
        <v>110000.0</v>
      </c>
    </row>
    <row r="15">
      <c r="F15" s="8"/>
    </row>
    <row r="16">
      <c r="F16" s="8"/>
    </row>
    <row r="19">
      <c r="E19" s="7"/>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sheetData>
  <mergeCells count="4">
    <mergeCell ref="H3:I3"/>
    <mergeCell ref="B3:C3"/>
    <mergeCell ref="E2:F2"/>
    <mergeCell ref="E8:F8"/>
  </mergeCell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0.57"/>
    <col customWidth="1" min="2" max="2" width="13.14"/>
    <col customWidth="1" min="3" max="3" width="12.71"/>
    <col customWidth="1" min="4" max="4" width="8.0"/>
    <col customWidth="1" min="5" max="5" width="13.43"/>
    <col customWidth="1" min="6" max="6" width="12.14"/>
    <col customWidth="1" min="7" max="11" width="8.0"/>
  </cols>
  <sheetData>
    <row r="1" ht="15.75" customHeight="1">
      <c r="A1" s="9" t="s">
        <v>16</v>
      </c>
    </row>
    <row r="2" ht="15.75" customHeight="1">
      <c r="C2" s="10" t="s">
        <v>17</v>
      </c>
      <c r="D2" s="11"/>
      <c r="E2" s="10" t="s">
        <v>18</v>
      </c>
    </row>
    <row r="4">
      <c r="A4" s="7" t="s">
        <v>19</v>
      </c>
      <c r="B4" s="12" t="s">
        <v>20</v>
      </c>
      <c r="C4" s="8">
        <v>650000.0</v>
      </c>
      <c r="D4" s="12"/>
      <c r="E4" s="12" t="s">
        <v>21</v>
      </c>
      <c r="F4" s="8">
        <v>125000.0</v>
      </c>
    </row>
    <row r="5" ht="15.75" customHeight="1">
      <c r="A5" s="11"/>
      <c r="B5" s="11"/>
      <c r="C5" s="11"/>
      <c r="D5" s="11"/>
      <c r="E5" s="11" t="s">
        <v>9</v>
      </c>
      <c r="F5" s="13">
        <v>210000.0</v>
      </c>
    </row>
    <row r="7" ht="15.75" customHeight="1">
      <c r="A7" s="14" t="s">
        <v>22</v>
      </c>
      <c r="B7" s="11" t="s">
        <v>23</v>
      </c>
      <c r="C7" s="13">
        <v>-400000.0</v>
      </c>
      <c r="D7" s="11"/>
      <c r="E7" s="11"/>
      <c r="F7" s="11"/>
    </row>
    <row r="9">
      <c r="A9" s="7" t="s">
        <v>24</v>
      </c>
      <c r="B9" t="s">
        <v>25</v>
      </c>
      <c r="C9" s="8" t="str">
        <f>C4+C7</f>
        <v> $ 250,000 </v>
      </c>
      <c r="F9" s="8" t="str">
        <f>F4+F5</f>
        <v> $ 335,000 </v>
      </c>
    </row>
    <row r="11" ht="15.75" customHeight="1">
      <c r="B11" s="7" t="s">
        <v>26</v>
      </c>
      <c r="C11" s="15" t="s">
        <v>27</v>
      </c>
      <c r="F11" s="15" t="s">
        <v>28</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sheetData>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7.14"/>
    <col customWidth="1" min="2" max="2" width="26.14"/>
    <col customWidth="1" min="3" max="3" width="12.14"/>
    <col customWidth="1" min="4" max="4" width="8.0"/>
    <col customWidth="1" min="5" max="5" width="12.14"/>
    <col customWidth="1" min="6" max="6" width="8.0"/>
    <col customWidth="1" min="7" max="7" width="29.86"/>
    <col customWidth="1" min="8" max="11" width="8.0"/>
  </cols>
  <sheetData>
    <row r="1" ht="15.75" customHeight="1">
      <c r="A1" s="9" t="s">
        <v>29</v>
      </c>
      <c r="C1" s="16">
        <v>0.56</v>
      </c>
      <c r="D1" s="17"/>
      <c r="E1" s="16">
        <v>0.44</v>
      </c>
    </row>
    <row r="2" ht="15.75" customHeight="1">
      <c r="C2" s="10" t="s">
        <v>17</v>
      </c>
      <c r="D2" s="11"/>
      <c r="E2" s="10" t="s">
        <v>18</v>
      </c>
    </row>
    <row r="3">
      <c r="B3" t="s">
        <v>30</v>
      </c>
      <c r="C3" s="8" t="str">
        <f>215000*0.56</f>
        <v> $ 120,400 </v>
      </c>
      <c r="E3" s="8" t="str">
        <f>215000*0.44</f>
        <v> $ 94,600 </v>
      </c>
      <c r="G3" t="s">
        <v>31</v>
      </c>
    </row>
    <row r="4">
      <c r="B4" t="s">
        <v>32</v>
      </c>
      <c r="C4" s="8" t="str">
        <f>90000*0.56</f>
        <v> $ 50,400 </v>
      </c>
      <c r="E4" s="8" t="str">
        <f>90000*0.44</f>
        <v> $ 39,600 </v>
      </c>
      <c r="G4" t="s">
        <v>33</v>
      </c>
    </row>
    <row r="5">
      <c r="B5" t="s">
        <v>34</v>
      </c>
      <c r="C5" s="8" t="str">
        <f>50000*0.56</f>
        <v> $ 28,000 </v>
      </c>
      <c r="E5" s="8" t="str">
        <f>50000*0.44</f>
        <v> $ 22,000 </v>
      </c>
      <c r="G5" t="s">
        <v>35</v>
      </c>
    </row>
    <row r="6">
      <c r="B6" t="s">
        <v>36</v>
      </c>
      <c r="C6" s="18" t="str">
        <f>C3+C4-C5</f>
        <v> $ 142,800 </v>
      </c>
      <c r="D6" s="19"/>
      <c r="E6" s="18" t="str">
        <f>E3+E4-E5</f>
        <v> $ 112,200 </v>
      </c>
    </row>
    <row r="7">
      <c r="B7" t="s">
        <v>37</v>
      </c>
      <c r="C7" s="8" t="str">
        <f>650000</f>
        <v> $ 650,000 </v>
      </c>
      <c r="D7" s="8"/>
      <c r="E7" s="8" t="str">
        <f>210000</f>
        <v> $ 210,000 </v>
      </c>
    </row>
    <row r="8" ht="15.75" customHeight="1">
      <c r="B8" s="20" t="s">
        <v>38</v>
      </c>
      <c r="C8" s="13" t="str">
        <f>C6-C7</f>
        <v> $ (507,200)</v>
      </c>
      <c r="D8" s="11"/>
      <c r="E8" s="13" t="str">
        <f>E6-E7</f>
        <v> $ (97,800)</v>
      </c>
    </row>
    <row r="11">
      <c r="B11" t="s">
        <v>39</v>
      </c>
      <c r="C11" s="17" t="s">
        <v>40</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sheetData>
  <mergeCells count="1">
    <mergeCell ref="C11:J11"/>
  </mergeCells>
  <printOptions/>
  <pageMargins bottom="0.75" footer="0.0" header="0.0" left="0.7" right="0.7" top="0.75"/>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2.71"/>
    <col customWidth="1" min="2" max="2" width="38.43"/>
    <col customWidth="1" min="3" max="3" width="11.57"/>
    <col customWidth="1" min="4" max="6" width="9.29"/>
    <col customWidth="1" min="7" max="7" width="38.43"/>
    <col customWidth="1" min="8" max="8" width="11.57"/>
    <col customWidth="1" min="9" max="14" width="9.29"/>
    <col customWidth="1" min="15" max="15" width="11.86"/>
    <col customWidth="1" min="16" max="16" width="9.29"/>
    <col customWidth="1" min="17" max="17" width="11.86"/>
  </cols>
  <sheetData>
    <row r="1" ht="15.75" customHeight="1">
      <c r="A1" s="9" t="s">
        <v>41</v>
      </c>
      <c r="B1" s="12"/>
      <c r="C1" s="12"/>
      <c r="D1" s="12"/>
      <c r="E1" s="12"/>
      <c r="F1" s="12"/>
      <c r="G1" s="12"/>
      <c r="H1" s="12"/>
      <c r="I1" s="12"/>
      <c r="J1" s="12"/>
      <c r="K1" s="12"/>
      <c r="L1" s="12"/>
      <c r="M1" s="12"/>
      <c r="N1" s="12"/>
      <c r="O1" s="12"/>
      <c r="P1" s="12"/>
      <c r="Q1" s="12"/>
    </row>
    <row r="2" ht="15.75" customHeight="1">
      <c r="A2" s="12"/>
      <c r="B2" s="15" t="s">
        <v>42</v>
      </c>
      <c r="C2" s="21"/>
      <c r="D2" s="12"/>
      <c r="E2" s="12"/>
      <c r="F2" s="12"/>
      <c r="G2" s="15" t="s">
        <v>43</v>
      </c>
      <c r="H2" s="21"/>
      <c r="I2" s="12"/>
      <c r="J2" s="12"/>
      <c r="K2" s="15" t="s">
        <v>44</v>
      </c>
      <c r="L2" s="21"/>
      <c r="M2" s="21"/>
      <c r="N2" s="21"/>
      <c r="O2" s="21"/>
      <c r="P2" s="21"/>
      <c r="Q2" s="21"/>
    </row>
    <row r="3">
      <c r="A3" s="12"/>
      <c r="B3" s="22" t="s">
        <v>45</v>
      </c>
      <c r="C3" s="23"/>
      <c r="D3" s="12"/>
      <c r="E3" s="12"/>
      <c r="F3" s="12"/>
      <c r="G3" s="22" t="s">
        <v>45</v>
      </c>
      <c r="H3" s="23"/>
      <c r="I3" s="12"/>
      <c r="J3" s="12"/>
      <c r="K3" s="7" t="s">
        <v>46</v>
      </c>
      <c r="L3" s="12"/>
      <c r="M3" s="12"/>
      <c r="N3" s="12"/>
      <c r="O3" s="12"/>
      <c r="P3" s="12"/>
      <c r="Q3" s="12"/>
    </row>
    <row r="4">
      <c r="A4" s="12"/>
      <c r="B4" s="24"/>
      <c r="C4" s="24"/>
      <c r="D4" s="12"/>
      <c r="E4" s="12"/>
      <c r="F4" s="12"/>
      <c r="G4" s="24"/>
      <c r="H4" s="24"/>
      <c r="I4" s="12"/>
      <c r="J4" s="12"/>
      <c r="K4" s="12"/>
      <c r="L4" s="12" t="s">
        <v>47</v>
      </c>
      <c r="M4" s="12"/>
      <c r="N4" s="12"/>
      <c r="O4" s="12"/>
      <c r="P4" s="12"/>
      <c r="Q4" s="25" t="str">
        <f>350000+215000</f>
        <v>$565,000.00 </v>
      </c>
    </row>
    <row r="5">
      <c r="A5" s="12"/>
      <c r="B5" s="26" t="s">
        <v>48</v>
      </c>
      <c r="C5" s="27"/>
      <c r="D5" s="12"/>
      <c r="E5" s="12"/>
      <c r="F5" s="12"/>
      <c r="G5" s="26" t="s">
        <v>48</v>
      </c>
      <c r="H5" s="27"/>
      <c r="I5" s="12"/>
      <c r="J5" s="12"/>
      <c r="K5" s="12"/>
      <c r="L5" s="12" t="s">
        <v>49</v>
      </c>
      <c r="M5" s="12" t="s">
        <v>50</v>
      </c>
      <c r="N5" s="12"/>
      <c r="O5" s="12"/>
      <c r="P5" s="12"/>
      <c r="Q5" s="25">
        <v>0.0</v>
      </c>
    </row>
    <row r="6">
      <c r="A6" s="12"/>
      <c r="B6" s="24" t="s">
        <v>51</v>
      </c>
      <c r="C6" s="28">
        <v>0.0</v>
      </c>
      <c r="D6" s="12"/>
      <c r="E6" s="12"/>
      <c r="F6" s="12"/>
      <c r="G6" s="24" t="s">
        <v>51</v>
      </c>
      <c r="H6" s="28" t="str">
        <f>350000+215000-50000-90000</f>
        <v> $ 425,000 </v>
      </c>
      <c r="I6" s="12"/>
      <c r="J6" s="12"/>
      <c r="K6" s="12"/>
      <c r="L6" s="12" t="s">
        <v>52</v>
      </c>
      <c r="M6" s="12"/>
      <c r="N6" s="12"/>
      <c r="O6" s="12"/>
      <c r="P6" s="12"/>
      <c r="Q6" s="25" t="str">
        <f>Q4-Q5</f>
        <v>$565,000.00 </v>
      </c>
    </row>
    <row r="7">
      <c r="A7" s="12"/>
      <c r="B7" s="24" t="s">
        <v>53</v>
      </c>
      <c r="C7" s="29">
        <v>0.0</v>
      </c>
      <c r="D7" s="12"/>
      <c r="E7" s="12"/>
      <c r="F7" s="12"/>
      <c r="G7" s="24" t="s">
        <v>53</v>
      </c>
      <c r="H7" s="29">
        <v>0.0</v>
      </c>
      <c r="I7" s="12"/>
      <c r="J7" s="12"/>
      <c r="K7" s="12"/>
      <c r="L7" s="12" t="s">
        <v>54</v>
      </c>
      <c r="M7" s="12"/>
      <c r="N7" s="12"/>
      <c r="O7" s="12"/>
      <c r="P7" s="12"/>
      <c r="Q7" s="12"/>
    </row>
    <row r="8">
      <c r="A8" s="12"/>
      <c r="B8" s="24" t="s">
        <v>55</v>
      </c>
      <c r="C8" s="29">
        <v>0.0</v>
      </c>
      <c r="D8" s="12"/>
      <c r="E8" s="12"/>
      <c r="F8" s="12"/>
      <c r="G8" s="24" t="s">
        <v>55</v>
      </c>
      <c r="H8" s="29">
        <v>0.0</v>
      </c>
      <c r="I8" s="12"/>
      <c r="J8" s="12"/>
      <c r="K8" s="7" t="s">
        <v>56</v>
      </c>
      <c r="L8" s="12"/>
      <c r="M8" s="12"/>
      <c r="N8" s="12"/>
      <c r="O8" s="12"/>
      <c r="P8" s="12" t="s">
        <v>54</v>
      </c>
      <c r="Q8" s="12" t="s">
        <v>54</v>
      </c>
    </row>
    <row r="9">
      <c r="A9" s="12"/>
      <c r="B9" s="24" t="s">
        <v>57</v>
      </c>
      <c r="C9" s="29">
        <v>0.0</v>
      </c>
      <c r="D9" s="12"/>
      <c r="E9" s="12"/>
      <c r="F9" s="12"/>
      <c r="G9" s="24" t="s">
        <v>57</v>
      </c>
      <c r="H9" s="29">
        <v>0.0</v>
      </c>
      <c r="I9" s="12"/>
      <c r="J9" s="12"/>
      <c r="K9" s="12"/>
      <c r="L9" s="12" t="s">
        <v>58</v>
      </c>
      <c r="M9" s="12"/>
      <c r="N9" s="12"/>
      <c r="O9" s="25" t="str">
        <f>300000+200000</f>
        <v>$500,000.00 </v>
      </c>
      <c r="P9" s="12"/>
      <c r="Q9" s="12"/>
    </row>
    <row r="10">
      <c r="A10" s="12"/>
      <c r="B10" s="30" t="s">
        <v>59</v>
      </c>
      <c r="C10" s="31" t="str">
        <f>SUM(C6:C9)</f>
        <v> $ - </v>
      </c>
      <c r="D10" s="12"/>
      <c r="E10" s="12"/>
      <c r="F10" s="12"/>
      <c r="G10" s="30" t="s">
        <v>59</v>
      </c>
      <c r="H10" s="31" t="str">
        <f>SUM(H6:H9)</f>
        <v> $ 425,000 </v>
      </c>
      <c r="I10" s="12"/>
      <c r="J10" s="12"/>
      <c r="K10" s="12"/>
      <c r="L10" s="12" t="s">
        <v>60</v>
      </c>
      <c r="M10" s="12" t="s">
        <v>61</v>
      </c>
      <c r="N10" s="12"/>
      <c r="O10" s="25">
        <v>0.0</v>
      </c>
      <c r="P10" s="12" t="s">
        <v>54</v>
      </c>
      <c r="Q10" s="12" t="s">
        <v>54</v>
      </c>
    </row>
    <row r="11">
      <c r="A11" s="12"/>
      <c r="B11" s="24"/>
      <c r="C11" s="24"/>
      <c r="D11" s="12"/>
      <c r="E11" s="12"/>
      <c r="F11" s="12"/>
      <c r="G11" s="24"/>
      <c r="H11" s="24"/>
      <c r="I11" s="12"/>
      <c r="J11" s="12"/>
      <c r="K11" s="12"/>
      <c r="L11" s="12" t="s">
        <v>54</v>
      </c>
      <c r="M11" s="12" t="s">
        <v>62</v>
      </c>
      <c r="N11" s="12"/>
      <c r="O11" s="25">
        <v>0.0</v>
      </c>
      <c r="P11" s="12" t="s">
        <v>54</v>
      </c>
      <c r="Q11" s="12"/>
    </row>
    <row r="12">
      <c r="A12" s="12"/>
      <c r="B12" s="26" t="s">
        <v>63</v>
      </c>
      <c r="C12" s="24"/>
      <c r="D12" s="12"/>
      <c r="E12" s="12"/>
      <c r="F12" s="12"/>
      <c r="G12" s="26" t="s">
        <v>63</v>
      </c>
      <c r="H12" s="24"/>
      <c r="I12" s="12"/>
      <c r="J12" s="12"/>
      <c r="K12" s="12"/>
      <c r="L12" s="12"/>
      <c r="M12" s="12" t="s">
        <v>64</v>
      </c>
      <c r="N12" s="12"/>
      <c r="O12" s="25">
        <v>0.0</v>
      </c>
      <c r="P12" s="12"/>
      <c r="Q12" s="12"/>
    </row>
    <row r="13">
      <c r="A13" s="12"/>
      <c r="B13" s="24" t="s">
        <v>65</v>
      </c>
      <c r="C13" s="28">
        <v>0.0</v>
      </c>
      <c r="D13" s="12"/>
      <c r="E13" s="12"/>
      <c r="F13" s="12"/>
      <c r="G13" s="24" t="s">
        <v>65</v>
      </c>
      <c r="H13" s="28">
        <v>0.0</v>
      </c>
      <c r="I13" s="12"/>
      <c r="J13" s="12"/>
      <c r="K13" s="12"/>
      <c r="L13" s="12"/>
      <c r="M13" s="12" t="s">
        <v>66</v>
      </c>
      <c r="N13" s="12"/>
      <c r="O13" s="25">
        <v>50000.0</v>
      </c>
      <c r="P13" s="12" t="s">
        <v>54</v>
      </c>
      <c r="Q13" s="12"/>
    </row>
    <row r="14">
      <c r="A14" s="12"/>
      <c r="B14" s="24" t="s">
        <v>67</v>
      </c>
      <c r="C14" s="29">
        <v>0.0</v>
      </c>
      <c r="D14" s="12"/>
      <c r="E14" s="12"/>
      <c r="F14" s="12"/>
      <c r="G14" s="24" t="s">
        <v>67</v>
      </c>
      <c r="H14" s="29">
        <v>0.0</v>
      </c>
      <c r="I14" s="12"/>
      <c r="J14" s="12"/>
      <c r="K14" s="12"/>
      <c r="L14" s="12"/>
      <c r="M14" s="12"/>
      <c r="N14" s="12"/>
      <c r="O14" s="25" t="str">
        <f>SUM(O10:O13)</f>
        <v>$50,000.00 </v>
      </c>
      <c r="P14" s="12"/>
      <c r="Q14" s="12"/>
    </row>
    <row r="15">
      <c r="A15" s="12"/>
      <c r="B15" s="24" t="s">
        <v>68</v>
      </c>
      <c r="C15" s="29">
        <v>0.0</v>
      </c>
      <c r="D15" s="12"/>
      <c r="E15" s="12"/>
      <c r="F15" s="12"/>
      <c r="G15" s="24" t="s">
        <v>68</v>
      </c>
      <c r="H15" s="29">
        <v>0.0</v>
      </c>
      <c r="I15" s="12"/>
      <c r="J15" s="12"/>
      <c r="K15" s="12"/>
      <c r="L15" s="12" t="s">
        <v>49</v>
      </c>
      <c r="M15" s="12" t="s">
        <v>69</v>
      </c>
      <c r="N15" s="12"/>
      <c r="O15" s="25">
        <v>0.0</v>
      </c>
      <c r="P15" s="12"/>
      <c r="Q15" s="12"/>
    </row>
    <row r="16">
      <c r="A16" s="12"/>
      <c r="B16" s="24" t="s">
        <v>70</v>
      </c>
      <c r="C16" s="29">
        <v>1000000.0</v>
      </c>
      <c r="D16" s="12"/>
      <c r="E16" s="12"/>
      <c r="F16" s="12"/>
      <c r="G16" s="24" t="s">
        <v>70</v>
      </c>
      <c r="H16" s="29">
        <v>700000.0</v>
      </c>
      <c r="I16" s="12"/>
      <c r="J16" s="12"/>
      <c r="K16" s="12"/>
      <c r="L16" s="12" t="s">
        <v>71</v>
      </c>
      <c r="M16" s="12"/>
      <c r="N16" s="12"/>
      <c r="O16" s="12"/>
      <c r="P16" s="12"/>
      <c r="Q16" s="25" t="str">
        <f>O9+O14-O15</f>
        <v>$550,000.00 </v>
      </c>
    </row>
    <row r="17">
      <c r="A17" s="12"/>
      <c r="B17" s="24" t="s">
        <v>57</v>
      </c>
      <c r="C17" s="29">
        <v>0.0</v>
      </c>
      <c r="D17" s="12"/>
      <c r="E17" s="12"/>
      <c r="F17" s="12"/>
      <c r="G17" s="24" t="s">
        <v>57</v>
      </c>
      <c r="H17" s="29">
        <v>0.0</v>
      </c>
      <c r="I17" s="12"/>
      <c r="J17" s="12"/>
      <c r="K17" s="12"/>
      <c r="L17" s="12" t="s">
        <v>54</v>
      </c>
      <c r="M17" s="12"/>
      <c r="N17" s="12"/>
      <c r="O17" s="12"/>
      <c r="P17" s="12"/>
      <c r="Q17" s="12"/>
    </row>
    <row r="18" ht="15.75" customHeight="1">
      <c r="A18" s="12"/>
      <c r="B18" s="30" t="s">
        <v>72</v>
      </c>
      <c r="C18" s="31" t="str">
        <f>SUM(C13:C17)</f>
        <v> $ 1,000,000 </v>
      </c>
      <c r="D18" s="12"/>
      <c r="E18" s="12"/>
      <c r="F18" s="12"/>
      <c r="G18" s="30" t="s">
        <v>72</v>
      </c>
      <c r="H18" s="31" t="str">
        <f>SUM(H13:H17)</f>
        <v> $ 700,000 </v>
      </c>
      <c r="I18" s="12"/>
      <c r="J18" s="12"/>
      <c r="K18" s="11"/>
      <c r="L18" s="11" t="s">
        <v>73</v>
      </c>
      <c r="M18" s="11"/>
      <c r="N18" s="11"/>
      <c r="O18" s="11"/>
      <c r="P18" s="11"/>
      <c r="Q18" s="32" t="str">
        <f>Q6-Q16</f>
        <v>$15,000.00 </v>
      </c>
    </row>
    <row r="19">
      <c r="A19" s="12"/>
      <c r="B19" s="30"/>
      <c r="C19" s="28"/>
      <c r="D19" s="12"/>
      <c r="E19" s="12"/>
      <c r="F19" s="12"/>
      <c r="G19" s="30"/>
      <c r="H19" s="28"/>
      <c r="I19" s="12"/>
      <c r="J19" s="12"/>
      <c r="K19" s="12"/>
      <c r="L19" s="12" t="s">
        <v>54</v>
      </c>
      <c r="M19" s="12"/>
      <c r="N19" s="12"/>
      <c r="O19" s="12"/>
      <c r="P19" s="12"/>
      <c r="Q19" s="12"/>
    </row>
    <row r="20">
      <c r="A20" s="12"/>
      <c r="B20" s="26" t="s">
        <v>74</v>
      </c>
      <c r="C20" s="28"/>
      <c r="D20" s="12"/>
      <c r="E20" s="12"/>
      <c r="F20" s="12"/>
      <c r="G20" s="26" t="s">
        <v>74</v>
      </c>
      <c r="H20" s="28"/>
      <c r="I20" s="12"/>
      <c r="J20" s="12"/>
      <c r="K20" s="7" t="s">
        <v>75</v>
      </c>
      <c r="L20" s="12"/>
      <c r="M20" s="12"/>
      <c r="N20" s="12"/>
      <c r="O20" s="12"/>
      <c r="P20" s="12"/>
      <c r="Q20" s="12"/>
    </row>
    <row r="21" ht="15.75" customHeight="1">
      <c r="A21" s="12"/>
      <c r="B21" s="24" t="s">
        <v>76</v>
      </c>
      <c r="C21" s="28">
        <v>200000.0</v>
      </c>
      <c r="D21" s="12"/>
      <c r="E21" s="12"/>
      <c r="F21" s="12"/>
      <c r="G21" s="24" t="s">
        <v>77</v>
      </c>
      <c r="H21" s="28">
        <v>200000.0</v>
      </c>
      <c r="I21" s="12"/>
      <c r="J21" s="12"/>
      <c r="K21" s="12"/>
      <c r="L21" s="12" t="s">
        <v>78</v>
      </c>
      <c r="M21" s="12"/>
      <c r="N21" s="12"/>
      <c r="O21" s="25">
        <v>0.0</v>
      </c>
      <c r="P21" s="12"/>
      <c r="Q21" s="12"/>
    </row>
    <row r="22" ht="15.75" customHeight="1">
      <c r="A22" s="12"/>
      <c r="B22" s="24" t="s">
        <v>77</v>
      </c>
      <c r="C22" s="29">
        <v>200000.0</v>
      </c>
      <c r="D22" s="12"/>
      <c r="E22" s="12"/>
      <c r="F22" s="12"/>
      <c r="G22" s="24" t="s">
        <v>79</v>
      </c>
      <c r="H22" s="29"/>
      <c r="I22" s="12"/>
      <c r="J22" s="12"/>
      <c r="K22" s="12"/>
      <c r="L22" s="12" t="s">
        <v>80</v>
      </c>
      <c r="M22" s="12"/>
      <c r="N22" s="12"/>
      <c r="O22" s="25">
        <v>0.0</v>
      </c>
      <c r="P22" s="12"/>
      <c r="Q22" s="12"/>
    </row>
    <row r="23" ht="15.75" customHeight="1">
      <c r="A23" s="12"/>
      <c r="B23" s="30" t="s">
        <v>81</v>
      </c>
      <c r="C23" s="31" t="str">
        <f>SUM(C21:C22)</f>
        <v> $ 400,000 </v>
      </c>
      <c r="D23" s="12"/>
      <c r="E23" s="12"/>
      <c r="F23" s="12"/>
      <c r="G23" s="30" t="s">
        <v>81</v>
      </c>
      <c r="H23" s="31" t="str">
        <f>SUM(H21:H22)</f>
        <v> $ 200,000 </v>
      </c>
      <c r="I23" s="12"/>
      <c r="J23" s="12"/>
      <c r="K23" s="12"/>
      <c r="L23" s="12" t="s">
        <v>82</v>
      </c>
      <c r="M23" s="12"/>
      <c r="N23" s="12"/>
      <c r="O23" s="25">
        <v>0.0</v>
      </c>
      <c r="P23" s="12"/>
      <c r="Q23" s="12"/>
    </row>
    <row r="24" ht="15.75" customHeight="1">
      <c r="A24" s="12"/>
      <c r="B24" s="24"/>
      <c r="C24" s="24"/>
      <c r="D24" s="12"/>
      <c r="E24" s="12"/>
      <c r="F24" s="12"/>
      <c r="G24" s="24"/>
      <c r="H24" s="24"/>
      <c r="I24" s="12"/>
      <c r="J24" s="12"/>
      <c r="K24" s="12"/>
      <c r="L24" s="12" t="s">
        <v>83</v>
      </c>
      <c r="M24" s="12"/>
      <c r="N24" s="12"/>
      <c r="O24" s="25">
        <v>0.0</v>
      </c>
      <c r="P24" s="12"/>
      <c r="Q24" s="12"/>
    </row>
    <row r="25" ht="15.75" customHeight="1">
      <c r="A25" s="12"/>
      <c r="B25" s="33" t="s">
        <v>84</v>
      </c>
      <c r="C25" s="34" t="str">
        <f>C10+C18+C23</f>
        <v> $ 1,400,000 </v>
      </c>
      <c r="D25" s="12"/>
      <c r="E25" s="12"/>
      <c r="F25" s="12"/>
      <c r="G25" s="33" t="s">
        <v>84</v>
      </c>
      <c r="H25" s="34" t="str">
        <f>H10+H18+H23</f>
        <v> $ 1,325,000 </v>
      </c>
      <c r="I25" s="12"/>
      <c r="J25" s="12"/>
      <c r="K25" s="12"/>
      <c r="L25" s="12" t="s">
        <v>85</v>
      </c>
      <c r="M25" s="12"/>
      <c r="N25" s="12"/>
      <c r="O25" s="25">
        <v>0.0</v>
      </c>
      <c r="P25" s="12"/>
      <c r="Q25" s="12"/>
    </row>
    <row r="26" ht="15.75" customHeight="1">
      <c r="A26" s="12"/>
      <c r="B26" s="30"/>
      <c r="C26" s="28"/>
      <c r="D26" s="12"/>
      <c r="E26" s="12"/>
      <c r="F26" s="12"/>
      <c r="G26" s="30"/>
      <c r="H26" s="28"/>
      <c r="I26" s="12"/>
      <c r="J26" s="12"/>
      <c r="K26" s="12"/>
      <c r="L26" s="12" t="s">
        <v>86</v>
      </c>
      <c r="M26" s="12"/>
      <c r="N26" s="12"/>
      <c r="O26" s="25">
        <v>0.0</v>
      </c>
      <c r="P26" s="12" t="s">
        <v>54</v>
      </c>
      <c r="Q26" s="12" t="s">
        <v>54</v>
      </c>
    </row>
    <row r="27" ht="15.75" customHeight="1">
      <c r="A27" s="12"/>
      <c r="B27" s="24"/>
      <c r="C27" s="24"/>
      <c r="D27" s="12"/>
      <c r="E27" s="12"/>
      <c r="F27" s="12"/>
      <c r="G27" s="24"/>
      <c r="H27" s="24"/>
      <c r="I27" s="12"/>
      <c r="J27" s="12"/>
      <c r="K27" s="12"/>
      <c r="L27" s="12" t="s">
        <v>87</v>
      </c>
      <c r="M27" s="12"/>
      <c r="N27" s="12"/>
      <c r="O27" s="25">
        <v>0.0</v>
      </c>
      <c r="P27" s="12"/>
      <c r="Q27" s="12"/>
    </row>
    <row r="28" ht="15.75" customHeight="1">
      <c r="A28" s="12"/>
      <c r="B28" s="30" t="s">
        <v>88</v>
      </c>
      <c r="C28" s="24"/>
      <c r="D28" s="12"/>
      <c r="E28" s="12"/>
      <c r="F28" s="12"/>
      <c r="G28" s="30" t="s">
        <v>88</v>
      </c>
      <c r="H28" s="24"/>
      <c r="I28" s="12"/>
      <c r="J28" s="12"/>
      <c r="K28" s="12"/>
      <c r="L28" s="12" t="s">
        <v>89</v>
      </c>
      <c r="M28" s="12"/>
      <c r="N28" s="12"/>
      <c r="O28" s="25">
        <v>0.0</v>
      </c>
      <c r="P28" s="12"/>
      <c r="Q28" s="12"/>
    </row>
    <row r="29" ht="15.75" customHeight="1">
      <c r="A29" s="12"/>
      <c r="B29" s="24"/>
      <c r="C29" s="24"/>
      <c r="D29" s="12"/>
      <c r="E29" s="12"/>
      <c r="F29" s="12"/>
      <c r="G29" s="24"/>
      <c r="H29" s="24"/>
      <c r="I29" s="12"/>
      <c r="J29" s="12"/>
      <c r="K29" s="12"/>
      <c r="L29" s="12" t="s">
        <v>90</v>
      </c>
      <c r="M29" s="12"/>
      <c r="N29" s="12"/>
      <c r="O29" s="25">
        <v>0.0</v>
      </c>
      <c r="P29" s="12"/>
      <c r="Q29" s="12"/>
    </row>
    <row r="30" ht="15.75" customHeight="1">
      <c r="A30" s="12"/>
      <c r="B30" s="26" t="s">
        <v>91</v>
      </c>
      <c r="C30" s="24"/>
      <c r="D30" s="12"/>
      <c r="E30" s="12"/>
      <c r="F30" s="12"/>
      <c r="G30" s="26" t="s">
        <v>91</v>
      </c>
      <c r="H30" s="24"/>
      <c r="I30" s="12"/>
      <c r="J30" s="12"/>
      <c r="K30" s="12"/>
      <c r="L30" s="12" t="s">
        <v>92</v>
      </c>
      <c r="M30" s="12"/>
      <c r="N30" s="12"/>
      <c r="O30" s="25">
        <v>0.0</v>
      </c>
      <c r="P30" s="12"/>
      <c r="Q30" s="12"/>
    </row>
    <row r="31" ht="15.75" customHeight="1">
      <c r="A31" s="12"/>
      <c r="B31" s="24" t="s">
        <v>93</v>
      </c>
      <c r="C31" s="28">
        <v>0.0</v>
      </c>
      <c r="D31" s="12"/>
      <c r="E31" s="12"/>
      <c r="F31" s="12"/>
      <c r="G31" s="24" t="s">
        <v>93</v>
      </c>
      <c r="H31" s="28">
        <v>0.0</v>
      </c>
      <c r="I31" s="12"/>
      <c r="J31" s="12"/>
      <c r="K31" s="12"/>
      <c r="L31" s="12" t="s">
        <v>94</v>
      </c>
      <c r="M31" s="12"/>
      <c r="N31" s="12"/>
      <c r="O31" s="25">
        <v>0.0</v>
      </c>
      <c r="P31" s="12"/>
      <c r="Q31" s="12"/>
    </row>
    <row r="32" ht="15.75" customHeight="1">
      <c r="A32" s="12"/>
      <c r="B32" s="24" t="s">
        <v>95</v>
      </c>
      <c r="C32" s="29">
        <v>0.0</v>
      </c>
      <c r="D32" s="12"/>
      <c r="E32" s="12"/>
      <c r="F32" s="12"/>
      <c r="G32" s="24" t="s">
        <v>95</v>
      </c>
      <c r="H32" s="29">
        <v>0.0</v>
      </c>
      <c r="I32" s="12"/>
      <c r="J32" s="12"/>
      <c r="K32" s="12"/>
      <c r="L32" s="12" t="s">
        <v>96</v>
      </c>
      <c r="M32" s="12"/>
      <c r="N32" s="12"/>
      <c r="O32" s="25">
        <v>0.0</v>
      </c>
      <c r="P32" s="12"/>
      <c r="Q32" s="12"/>
    </row>
    <row r="33" ht="15.75" customHeight="1">
      <c r="A33" s="12"/>
      <c r="B33" s="24" t="s">
        <v>97</v>
      </c>
      <c r="C33" s="29">
        <v>0.0</v>
      </c>
      <c r="D33" s="12"/>
      <c r="E33" s="12"/>
      <c r="F33" s="12"/>
      <c r="G33" s="24" t="s">
        <v>97</v>
      </c>
      <c r="H33" s="29">
        <v>0.0</v>
      </c>
      <c r="I33" s="12"/>
      <c r="J33" s="12"/>
      <c r="K33" s="12"/>
      <c r="L33" s="12" t="s">
        <v>98</v>
      </c>
      <c r="M33" s="12"/>
      <c r="N33" s="12"/>
      <c r="O33" s="25">
        <v>0.0</v>
      </c>
      <c r="P33" s="12"/>
      <c r="Q33" s="12"/>
    </row>
    <row r="34" ht="15.75" customHeight="1">
      <c r="A34" s="12"/>
      <c r="B34" s="24" t="s">
        <v>99</v>
      </c>
      <c r="C34" s="29">
        <v>0.0</v>
      </c>
      <c r="D34" s="12"/>
      <c r="E34" s="12"/>
      <c r="F34" s="12"/>
      <c r="G34" s="24" t="s">
        <v>99</v>
      </c>
      <c r="H34" s="29">
        <v>0.0</v>
      </c>
      <c r="I34" s="12"/>
      <c r="J34" s="12"/>
      <c r="K34" s="12"/>
      <c r="L34" s="12" t="s">
        <v>100</v>
      </c>
      <c r="M34" s="12"/>
      <c r="N34" s="12"/>
      <c r="O34" s="25">
        <v>0.0</v>
      </c>
      <c r="P34" s="12"/>
      <c r="Q34" s="12"/>
    </row>
    <row r="35" ht="15.75" customHeight="1">
      <c r="A35" s="12"/>
      <c r="B35" s="24" t="s">
        <v>101</v>
      </c>
      <c r="C35" s="29">
        <v>0.0</v>
      </c>
      <c r="D35" s="12"/>
      <c r="E35" s="12"/>
      <c r="F35" s="12"/>
      <c r="G35" s="24" t="s">
        <v>102</v>
      </c>
      <c r="H35" s="29">
        <v>3150.0</v>
      </c>
      <c r="I35" s="12"/>
      <c r="J35" s="12"/>
      <c r="K35" s="12"/>
      <c r="L35" s="12" t="s">
        <v>103</v>
      </c>
      <c r="M35" s="12"/>
      <c r="N35" s="12"/>
      <c r="O35" s="25">
        <v>0.0</v>
      </c>
      <c r="P35" s="12"/>
      <c r="Q35" s="12"/>
    </row>
    <row r="36" ht="15.75" customHeight="1">
      <c r="A36" s="12"/>
      <c r="B36" s="30" t="s">
        <v>104</v>
      </c>
      <c r="C36" s="31" t="str">
        <f>SUM(C31:C35)</f>
        <v> $ - </v>
      </c>
      <c r="D36" s="12"/>
      <c r="E36" s="12"/>
      <c r="F36" s="12"/>
      <c r="G36" s="30" t="s">
        <v>104</v>
      </c>
      <c r="H36" s="31" t="str">
        <f>SUM(H31:H35)</f>
        <v> $ 3,150 </v>
      </c>
      <c r="I36" s="12"/>
      <c r="J36" s="12"/>
      <c r="K36" s="12"/>
      <c r="L36" s="12" t="s">
        <v>105</v>
      </c>
      <c r="M36" s="12"/>
      <c r="N36" s="12"/>
      <c r="O36" s="25">
        <v>0.0</v>
      </c>
      <c r="P36" s="12"/>
      <c r="Q36" s="12"/>
    </row>
    <row r="37" ht="15.75" customHeight="1">
      <c r="A37" s="12"/>
      <c r="B37" s="24"/>
      <c r="C37" s="24"/>
      <c r="D37" s="12"/>
      <c r="E37" s="12"/>
      <c r="F37" s="12"/>
      <c r="G37" s="24"/>
      <c r="H37" s="24"/>
      <c r="I37" s="12"/>
      <c r="J37" s="12"/>
      <c r="K37" s="12"/>
      <c r="L37" s="12" t="s">
        <v>106</v>
      </c>
      <c r="M37" s="12"/>
      <c r="N37" s="12"/>
      <c r="O37" s="25">
        <v>0.0</v>
      </c>
      <c r="P37" s="12"/>
      <c r="Q37" s="12"/>
    </row>
    <row r="38" ht="15.75" customHeight="1">
      <c r="A38" s="12"/>
      <c r="B38" s="26" t="s">
        <v>107</v>
      </c>
      <c r="C38" s="24"/>
      <c r="D38" s="12"/>
      <c r="E38" s="12"/>
      <c r="F38" s="12"/>
      <c r="G38" s="26" t="s">
        <v>107</v>
      </c>
      <c r="H38" s="24"/>
      <c r="I38" s="12"/>
      <c r="J38" s="12"/>
      <c r="K38" s="12"/>
      <c r="L38" s="12" t="s">
        <v>108</v>
      </c>
      <c r="M38" s="12"/>
      <c r="N38" s="12"/>
      <c r="O38" s="25">
        <v>0.0</v>
      </c>
      <c r="P38" s="12"/>
      <c r="Q38" s="12"/>
    </row>
    <row r="39" ht="15.75" customHeight="1">
      <c r="A39" s="12"/>
      <c r="B39" s="24" t="s">
        <v>109</v>
      </c>
      <c r="C39" s="28">
        <v>400000.0</v>
      </c>
      <c r="D39" s="12"/>
      <c r="E39" s="12"/>
      <c r="F39" s="12"/>
      <c r="G39" s="24" t="s">
        <v>109</v>
      </c>
      <c r="H39" s="28" t="str">
        <f>C39</f>
        <v> $ 400,000 </v>
      </c>
      <c r="I39" s="12"/>
      <c r="J39" s="12"/>
      <c r="K39" s="12"/>
      <c r="L39" s="12" t="s">
        <v>110</v>
      </c>
      <c r="M39" s="12"/>
      <c r="N39" s="12"/>
      <c r="O39" s="25">
        <v>0.0</v>
      </c>
      <c r="P39" s="12"/>
      <c r="Q39" s="12"/>
    </row>
    <row r="40" ht="15.75" customHeight="1">
      <c r="A40" s="12"/>
      <c r="B40" s="24" t="s">
        <v>111</v>
      </c>
      <c r="C40" s="29">
        <v>0.0</v>
      </c>
      <c r="D40" s="12"/>
      <c r="E40" s="12"/>
      <c r="F40" s="12"/>
      <c r="G40" s="24" t="s">
        <v>111</v>
      </c>
      <c r="H40" s="29">
        <v>0.0</v>
      </c>
      <c r="I40" s="12"/>
      <c r="J40" s="12"/>
      <c r="K40" s="12"/>
      <c r="L40" s="12" t="s">
        <v>112</v>
      </c>
      <c r="M40" s="12"/>
      <c r="N40" s="12"/>
      <c r="O40" s="25">
        <v>0.0</v>
      </c>
      <c r="P40" s="12"/>
      <c r="Q40" s="12"/>
    </row>
    <row r="41" ht="15.75" customHeight="1">
      <c r="A41" s="12"/>
      <c r="B41" s="24" t="s">
        <v>113</v>
      </c>
      <c r="C41" s="29">
        <v>0.0</v>
      </c>
      <c r="D41" s="12"/>
      <c r="E41" s="12"/>
      <c r="F41" s="12"/>
      <c r="G41" s="24" t="s">
        <v>113</v>
      </c>
      <c r="H41" s="29">
        <v>0.0</v>
      </c>
      <c r="I41" s="12"/>
      <c r="J41" s="12"/>
      <c r="K41" s="12"/>
      <c r="L41" s="12" t="s">
        <v>114</v>
      </c>
      <c r="M41" s="12"/>
      <c r="N41" s="12"/>
      <c r="O41" s="25">
        <v>0.0</v>
      </c>
      <c r="P41" s="12"/>
      <c r="Q41" s="12"/>
    </row>
    <row r="42" ht="15.75" customHeight="1">
      <c r="A42" s="12"/>
      <c r="B42" s="24" t="s">
        <v>115</v>
      </c>
      <c r="C42" s="29">
        <v>0.0</v>
      </c>
      <c r="D42" s="12"/>
      <c r="E42" s="12"/>
      <c r="F42" s="12"/>
      <c r="G42" s="24" t="s">
        <v>115</v>
      </c>
      <c r="H42" s="29">
        <v>0.0</v>
      </c>
      <c r="I42" s="12"/>
      <c r="J42" s="12"/>
      <c r="K42" s="12"/>
      <c r="L42" s="12" t="s">
        <v>116</v>
      </c>
      <c r="M42" s="12"/>
      <c r="N42" s="12"/>
      <c r="O42" s="25">
        <v>0.0</v>
      </c>
      <c r="P42" s="12"/>
      <c r="Q42" s="12"/>
    </row>
    <row r="43" ht="15.75" customHeight="1">
      <c r="A43" s="12"/>
      <c r="B43" s="33" t="s">
        <v>117</v>
      </c>
      <c r="C43" s="34" t="str">
        <f>SUM(C39:C42)</f>
        <v> $ 400,000 </v>
      </c>
      <c r="D43" s="12"/>
      <c r="E43" s="12"/>
      <c r="F43" s="12"/>
      <c r="G43" s="33" t="s">
        <v>117</v>
      </c>
      <c r="H43" s="34" t="str">
        <f>SUM(H39:H42)</f>
        <v> $ 400,000 </v>
      </c>
      <c r="I43" s="12"/>
      <c r="J43" s="12"/>
      <c r="K43" s="12"/>
      <c r="L43" s="12" t="s">
        <v>118</v>
      </c>
      <c r="M43" s="12"/>
      <c r="N43" s="12"/>
      <c r="O43" s="25">
        <v>0.0</v>
      </c>
      <c r="P43" s="12"/>
      <c r="Q43" s="12"/>
    </row>
    <row r="44" ht="15.75" customHeight="1">
      <c r="A44" s="12"/>
      <c r="B44" s="30"/>
      <c r="C44" s="28"/>
      <c r="D44" s="12"/>
      <c r="E44" s="12"/>
      <c r="F44" s="12"/>
      <c r="G44" s="30"/>
      <c r="H44" s="28"/>
      <c r="I44" s="12"/>
      <c r="J44" s="12"/>
      <c r="K44" s="12"/>
      <c r="L44" s="12" t="s">
        <v>119</v>
      </c>
      <c r="M44" s="12"/>
      <c r="N44" s="12"/>
      <c r="O44" s="25">
        <v>0.0</v>
      </c>
      <c r="P44" s="12"/>
      <c r="Q44" s="12"/>
    </row>
    <row r="45" ht="15.75" customHeight="1">
      <c r="A45" s="12"/>
      <c r="B45" s="30" t="s">
        <v>120</v>
      </c>
      <c r="C45" s="35" t="str">
        <f>C36+C43</f>
        <v> $ 400,000 </v>
      </c>
      <c r="D45" s="12"/>
      <c r="E45" s="12"/>
      <c r="F45" s="12"/>
      <c r="G45" s="30" t="s">
        <v>120</v>
      </c>
      <c r="H45" s="35" t="str">
        <f>H36+H43</f>
        <v> $ 403,150 </v>
      </c>
      <c r="I45" s="12"/>
      <c r="J45" s="12"/>
      <c r="K45" s="12"/>
      <c r="L45" s="12" t="s">
        <v>121</v>
      </c>
      <c r="M45" s="12"/>
      <c r="N45" s="12"/>
      <c r="O45" s="25">
        <v>0.0</v>
      </c>
      <c r="P45" s="12"/>
      <c r="Q45" s="12"/>
    </row>
    <row r="46" ht="15.75" customHeight="1">
      <c r="A46" s="12"/>
      <c r="B46" s="30"/>
      <c r="C46" s="28"/>
      <c r="D46" s="12"/>
      <c r="E46" s="12"/>
      <c r="F46" s="12"/>
      <c r="G46" s="30"/>
      <c r="H46" s="28"/>
      <c r="I46" s="12"/>
      <c r="J46" s="12"/>
      <c r="K46" s="12"/>
      <c r="L46" s="12" t="s">
        <v>122</v>
      </c>
      <c r="M46" s="12"/>
      <c r="N46" s="12"/>
      <c r="O46" s="25">
        <v>0.0</v>
      </c>
      <c r="P46" s="12"/>
      <c r="Q46" s="12"/>
    </row>
    <row r="47" ht="15.75" customHeight="1">
      <c r="A47" s="12"/>
      <c r="B47" s="24"/>
      <c r="C47" s="24"/>
      <c r="D47" s="12"/>
      <c r="E47" s="12"/>
      <c r="F47" s="12"/>
      <c r="G47" s="24"/>
      <c r="H47" s="24"/>
      <c r="I47" s="12"/>
      <c r="J47" s="12"/>
      <c r="K47" s="12"/>
      <c r="L47" s="12" t="s">
        <v>123</v>
      </c>
      <c r="M47" s="12"/>
      <c r="N47" s="12"/>
      <c r="O47" s="25">
        <v>0.0</v>
      </c>
      <c r="P47" s="12"/>
      <c r="Q47" s="12"/>
    </row>
    <row r="48" ht="15.75" customHeight="1">
      <c r="A48" s="12"/>
      <c r="B48" s="33" t="s">
        <v>124</v>
      </c>
      <c r="C48" s="34" t="str">
        <f>600000+200000+200000</f>
        <v> $ 1,000,000 </v>
      </c>
      <c r="D48" s="12"/>
      <c r="E48" s="12"/>
      <c r="F48" s="12"/>
      <c r="G48" s="33" t="s">
        <v>124</v>
      </c>
      <c r="H48" s="34" t="str">
        <f>C48-90000+11850</f>
        <v> $ 921,850 </v>
      </c>
      <c r="I48" s="12"/>
      <c r="J48" s="12"/>
      <c r="K48" s="12"/>
      <c r="L48" s="12" t="s">
        <v>125</v>
      </c>
      <c r="M48" s="12"/>
      <c r="N48" s="12"/>
      <c r="O48" s="25">
        <v>0.0</v>
      </c>
      <c r="P48" s="12"/>
      <c r="Q48" s="12"/>
    </row>
    <row r="49" ht="15.75" customHeight="1">
      <c r="A49" s="12"/>
      <c r="B49" s="24"/>
      <c r="C49" s="24"/>
      <c r="D49" s="12"/>
      <c r="E49" s="12"/>
      <c r="F49" s="12"/>
      <c r="G49" s="24"/>
      <c r="H49" s="24"/>
      <c r="I49" s="12"/>
      <c r="J49" s="12"/>
      <c r="K49" s="12"/>
      <c r="L49" s="12" t="s">
        <v>14</v>
      </c>
      <c r="M49" s="12"/>
      <c r="N49" s="12"/>
      <c r="O49" s="25">
        <v>0.0</v>
      </c>
      <c r="P49" s="12"/>
      <c r="Q49" s="12"/>
    </row>
    <row r="50" ht="15.75" customHeight="1">
      <c r="A50" s="12"/>
      <c r="B50" s="30" t="s">
        <v>126</v>
      </c>
      <c r="C50" s="35" t="str">
        <f>C48+C45</f>
        <v> $ 1,400,000 </v>
      </c>
      <c r="D50" s="12"/>
      <c r="E50" s="12"/>
      <c r="F50" s="12"/>
      <c r="G50" s="30" t="s">
        <v>126</v>
      </c>
      <c r="H50" s="35" t="str">
        <f>H45+H48</f>
        <v> $ 1,325,000 </v>
      </c>
      <c r="I50" s="12"/>
      <c r="J50" s="12"/>
      <c r="K50" s="12"/>
      <c r="L50" s="12" t="s">
        <v>127</v>
      </c>
      <c r="M50" s="12"/>
      <c r="N50" s="12"/>
      <c r="O50" s="12"/>
      <c r="P50" s="12"/>
      <c r="Q50" s="25" t="str">
        <f>SUM(O21:O49)</f>
        <v>$0.00 </v>
      </c>
    </row>
    <row r="51" ht="15.75" customHeight="1">
      <c r="A51" s="12"/>
      <c r="B51" s="12"/>
      <c r="C51" s="12"/>
      <c r="D51" s="12"/>
      <c r="E51" s="12"/>
      <c r="F51" s="12"/>
      <c r="G51" s="12"/>
      <c r="H51" s="12"/>
      <c r="I51" s="12"/>
      <c r="J51" s="12"/>
      <c r="K51" s="12"/>
      <c r="L51" s="12"/>
      <c r="M51" s="12"/>
      <c r="N51" s="12"/>
      <c r="O51" s="12"/>
      <c r="P51" s="12"/>
      <c r="Q51" s="12"/>
    </row>
    <row r="52" ht="15.75" customHeight="1">
      <c r="A52" s="12"/>
      <c r="B52" s="12"/>
      <c r="C52" s="12"/>
      <c r="D52" s="12"/>
      <c r="E52" s="12"/>
      <c r="F52" s="12"/>
      <c r="G52" s="12"/>
      <c r="H52" s="12"/>
      <c r="I52" s="12"/>
      <c r="J52" s="12"/>
      <c r="K52" s="11"/>
      <c r="L52" s="11" t="s">
        <v>128</v>
      </c>
      <c r="M52" s="11"/>
      <c r="N52" s="11"/>
      <c r="O52" s="11"/>
      <c r="P52" s="11"/>
      <c r="Q52" s="32" t="str">
        <f>Q18-Q50</f>
        <v>$15,000.00 </v>
      </c>
    </row>
    <row r="53" ht="15.75" customHeight="1">
      <c r="A53" s="12"/>
      <c r="B53" s="12"/>
      <c r="C53" s="12"/>
      <c r="D53" s="12"/>
      <c r="E53" s="12"/>
      <c r="F53" s="12"/>
      <c r="G53" s="12"/>
      <c r="H53" s="12"/>
      <c r="I53" s="12"/>
      <c r="J53" s="12"/>
      <c r="K53" s="12"/>
      <c r="L53" s="12"/>
      <c r="M53" s="12"/>
      <c r="N53" s="12"/>
      <c r="O53" s="12"/>
      <c r="P53" s="12"/>
      <c r="Q53" s="12"/>
    </row>
    <row r="54" ht="15.75" customHeight="1">
      <c r="A54" s="12"/>
      <c r="B54" s="12"/>
      <c r="C54" s="12"/>
      <c r="D54" s="12"/>
      <c r="E54" s="12"/>
      <c r="F54" s="12"/>
      <c r="G54" s="12"/>
      <c r="H54" s="12"/>
      <c r="I54" s="12"/>
      <c r="J54" s="12"/>
      <c r="K54" s="7" t="s">
        <v>129</v>
      </c>
      <c r="L54" s="12"/>
      <c r="M54" s="12"/>
      <c r="N54" s="12"/>
      <c r="O54" s="12"/>
      <c r="P54" s="12"/>
      <c r="Q54" s="12"/>
    </row>
    <row r="55" ht="15.75" customHeight="1">
      <c r="A55" s="12"/>
      <c r="B55" s="12"/>
      <c r="C55" s="12"/>
      <c r="D55" s="12"/>
      <c r="E55" s="12"/>
      <c r="F55" s="12"/>
      <c r="G55" s="12"/>
      <c r="H55" s="12"/>
      <c r="I55" s="12"/>
      <c r="J55" s="12"/>
      <c r="K55" s="12"/>
      <c r="L55" s="12" t="s">
        <v>130</v>
      </c>
      <c r="M55" s="12"/>
      <c r="N55" s="12"/>
      <c r="O55" s="25">
        <v>0.0</v>
      </c>
      <c r="P55" s="12"/>
      <c r="Q55" s="12"/>
    </row>
    <row r="56" ht="15.75" customHeight="1">
      <c r="A56" s="12"/>
      <c r="B56" s="12"/>
      <c r="C56" s="12"/>
      <c r="D56" s="12"/>
      <c r="E56" s="12"/>
      <c r="F56" s="12"/>
      <c r="G56" s="12"/>
      <c r="H56" s="12"/>
      <c r="I56" s="12"/>
      <c r="J56" s="12"/>
      <c r="K56" s="12"/>
      <c r="L56" s="12" t="s">
        <v>131</v>
      </c>
      <c r="M56" s="12"/>
      <c r="N56" s="12"/>
      <c r="O56" s="25">
        <v>0.0</v>
      </c>
      <c r="P56" s="12"/>
      <c r="Q56" s="12"/>
    </row>
    <row r="57" ht="15.75" customHeight="1">
      <c r="A57" s="12"/>
      <c r="B57" s="12"/>
      <c r="C57" s="12"/>
      <c r="D57" s="12"/>
      <c r="E57" s="12"/>
      <c r="F57" s="12"/>
      <c r="G57" s="12"/>
      <c r="H57" s="12"/>
      <c r="I57" s="12"/>
      <c r="J57" s="12"/>
      <c r="K57" s="12"/>
      <c r="L57" s="12" t="s">
        <v>132</v>
      </c>
      <c r="M57" s="12"/>
      <c r="N57" s="12"/>
      <c r="O57" s="12"/>
      <c r="P57" s="12"/>
      <c r="Q57" s="25" t="str">
        <f>SUM(O55:O56)</f>
        <v>$0.00 </v>
      </c>
    </row>
    <row r="58" ht="15.75" customHeight="1">
      <c r="A58" s="12"/>
      <c r="B58" s="12"/>
      <c r="C58" s="12"/>
      <c r="D58" s="12"/>
      <c r="E58" s="12"/>
      <c r="F58" s="12"/>
      <c r="G58" s="12"/>
      <c r="H58" s="12"/>
      <c r="I58" s="12"/>
      <c r="J58" s="12"/>
      <c r="K58" s="12"/>
      <c r="L58" s="12"/>
      <c r="M58" s="12"/>
      <c r="N58" s="12"/>
      <c r="O58" s="12"/>
      <c r="P58" s="12"/>
      <c r="Q58" s="12"/>
    </row>
    <row r="59" ht="15.75" customHeight="1">
      <c r="A59" s="12"/>
      <c r="B59" s="12"/>
      <c r="C59" s="12"/>
      <c r="D59" s="12"/>
      <c r="E59" s="12"/>
      <c r="F59" s="12"/>
      <c r="G59" s="12"/>
      <c r="H59" s="12"/>
      <c r="I59" s="12"/>
      <c r="J59" s="12"/>
      <c r="K59" s="7" t="s">
        <v>133</v>
      </c>
      <c r="L59" s="12"/>
      <c r="M59" s="12"/>
      <c r="N59" s="12"/>
      <c r="O59" s="12"/>
      <c r="P59" s="12"/>
      <c r="Q59" s="32" t="str">
        <f>Q52+Q57</f>
        <v>$15,000.00 </v>
      </c>
    </row>
    <row r="60" ht="15.75" customHeight="1">
      <c r="A60" s="12"/>
      <c r="B60" s="12"/>
      <c r="C60" s="12"/>
      <c r="D60" s="12"/>
      <c r="E60" s="12"/>
      <c r="F60" s="12"/>
      <c r="G60" s="12"/>
      <c r="H60" s="12"/>
      <c r="I60" s="12"/>
      <c r="J60" s="12"/>
      <c r="K60" s="12"/>
      <c r="L60" s="12"/>
      <c r="M60" s="12"/>
      <c r="N60" s="12"/>
      <c r="O60" s="12"/>
      <c r="P60" s="12"/>
      <c r="Q60" s="12"/>
    </row>
    <row r="61" ht="15.75" customHeight="1">
      <c r="A61" s="12"/>
      <c r="B61" s="12"/>
      <c r="C61" s="12"/>
      <c r="D61" s="12"/>
      <c r="E61" s="12"/>
      <c r="F61" s="12"/>
      <c r="G61" s="12"/>
      <c r="H61" s="12"/>
      <c r="I61" s="12"/>
      <c r="J61" s="12"/>
      <c r="K61" s="12"/>
      <c r="L61" s="12"/>
      <c r="M61" s="12"/>
      <c r="N61" s="12"/>
      <c r="O61" s="12"/>
      <c r="P61" s="12"/>
      <c r="Q61" s="25"/>
    </row>
    <row r="62" ht="15.75" customHeight="1">
      <c r="A62" s="12"/>
      <c r="B62" s="12"/>
      <c r="C62" s="12"/>
      <c r="D62" s="12"/>
      <c r="E62" s="12"/>
      <c r="F62" s="12"/>
      <c r="G62" s="12"/>
      <c r="H62" s="12"/>
      <c r="I62" s="12"/>
      <c r="J62" s="12"/>
      <c r="K62" s="12"/>
      <c r="L62" s="12"/>
      <c r="M62" s="12"/>
      <c r="N62" s="12"/>
      <c r="O62" s="12"/>
      <c r="P62" s="12"/>
      <c r="Q62" s="12"/>
    </row>
    <row r="63" ht="15.75" customHeight="1">
      <c r="A63" s="12"/>
      <c r="B63" s="12"/>
      <c r="C63" s="12"/>
      <c r="D63" s="12"/>
      <c r="E63" s="12"/>
      <c r="F63" s="12"/>
      <c r="G63" s="12"/>
      <c r="H63" s="12"/>
      <c r="I63" s="12"/>
      <c r="J63" s="12"/>
      <c r="K63" s="7"/>
      <c r="L63" s="12"/>
      <c r="M63" s="12"/>
      <c r="N63" s="12"/>
      <c r="O63" s="12"/>
      <c r="P63" s="12"/>
      <c r="Q63" s="12"/>
    </row>
    <row r="64" ht="15.75" customHeight="1">
      <c r="A64" s="12"/>
      <c r="B64" s="12"/>
      <c r="C64" s="12"/>
      <c r="D64" s="12"/>
      <c r="E64" s="12"/>
      <c r="F64" s="12"/>
      <c r="G64" s="12"/>
      <c r="H64" s="12"/>
      <c r="I64" s="12"/>
      <c r="J64" s="12"/>
      <c r="K64" s="12"/>
      <c r="L64" s="12"/>
      <c r="M64" s="12"/>
      <c r="N64" s="12"/>
      <c r="O64" s="12"/>
      <c r="P64" s="12"/>
      <c r="Q64" s="12"/>
    </row>
    <row r="65" ht="15.75" customHeight="1">
      <c r="A65" s="12"/>
      <c r="B65" s="12"/>
      <c r="C65" s="12"/>
      <c r="D65" s="12"/>
      <c r="E65" s="12"/>
      <c r="F65" s="12"/>
      <c r="G65" s="12"/>
      <c r="H65" s="12"/>
      <c r="I65" s="12"/>
      <c r="J65" s="12"/>
      <c r="K65" s="12"/>
      <c r="L65" s="12"/>
      <c r="M65" s="12"/>
      <c r="N65" s="12"/>
      <c r="O65" s="12"/>
      <c r="P65" s="12"/>
      <c r="Q65" s="12"/>
    </row>
    <row r="66" ht="15.75" customHeight="1">
      <c r="A66" s="12"/>
      <c r="B66" s="12"/>
      <c r="C66" s="12"/>
      <c r="D66" s="12"/>
      <c r="E66" s="12"/>
      <c r="F66" s="12"/>
      <c r="G66" s="12"/>
      <c r="H66" s="12"/>
      <c r="I66" s="12"/>
      <c r="J66" s="12"/>
      <c r="K66" s="12"/>
      <c r="L66" s="12"/>
      <c r="M66" s="12"/>
      <c r="N66" s="12"/>
      <c r="O66" s="12"/>
      <c r="P66" s="12"/>
      <c r="Q66" s="12"/>
    </row>
    <row r="67" ht="15.75" customHeight="1">
      <c r="A67" s="12"/>
      <c r="B67" s="12"/>
      <c r="C67" s="12"/>
      <c r="D67" s="12"/>
      <c r="E67" s="12"/>
      <c r="F67" s="12"/>
      <c r="G67" s="12"/>
      <c r="H67" s="12"/>
      <c r="I67" s="12"/>
      <c r="J67" s="12"/>
      <c r="K67" s="12"/>
      <c r="L67" s="12"/>
      <c r="M67" s="12"/>
      <c r="N67" s="12"/>
      <c r="O67" s="12"/>
      <c r="P67" s="12"/>
      <c r="Q67" s="12"/>
    </row>
    <row r="68" ht="15.75" customHeight="1">
      <c r="A68" s="12"/>
      <c r="B68" s="12"/>
      <c r="C68" s="12"/>
      <c r="D68" s="12"/>
      <c r="E68" s="12"/>
      <c r="F68" s="12"/>
      <c r="G68" s="12"/>
      <c r="H68" s="12"/>
      <c r="I68" s="12"/>
      <c r="J68" s="12"/>
      <c r="K68" s="12"/>
      <c r="L68" s="12"/>
      <c r="M68" s="12"/>
      <c r="N68" s="12"/>
      <c r="O68" s="12"/>
      <c r="P68" s="12"/>
      <c r="Q68" s="12"/>
    </row>
    <row r="69" ht="15.75" customHeight="1">
      <c r="A69" s="12"/>
      <c r="B69" s="12"/>
      <c r="C69" s="12"/>
      <c r="D69" s="12"/>
      <c r="E69" s="12"/>
      <c r="F69" s="12"/>
      <c r="G69" s="12"/>
      <c r="H69" s="12"/>
      <c r="I69" s="12"/>
      <c r="J69" s="12"/>
      <c r="K69" s="12"/>
      <c r="L69" s="12"/>
      <c r="M69" s="12"/>
      <c r="N69" s="12"/>
      <c r="O69" s="12"/>
      <c r="P69" s="12"/>
      <c r="Q69" s="12"/>
    </row>
    <row r="70" ht="15.75" customHeight="1">
      <c r="A70" s="12"/>
      <c r="B70" s="12"/>
      <c r="C70" s="12"/>
      <c r="D70" s="12"/>
      <c r="E70" s="12"/>
      <c r="F70" s="12"/>
      <c r="G70" s="12"/>
      <c r="H70" s="12"/>
      <c r="I70" s="12"/>
      <c r="J70" s="12"/>
      <c r="K70" s="12"/>
      <c r="L70" s="12"/>
      <c r="M70" s="12"/>
      <c r="N70" s="12"/>
      <c r="O70" s="12"/>
      <c r="P70" s="12"/>
      <c r="Q70" s="12"/>
    </row>
    <row r="71" ht="15.75" customHeight="1">
      <c r="A71" s="12"/>
      <c r="B71" s="12"/>
      <c r="C71" s="12"/>
      <c r="D71" s="12"/>
      <c r="E71" s="12"/>
      <c r="F71" s="12"/>
      <c r="G71" s="12"/>
      <c r="H71" s="12"/>
      <c r="I71" s="12"/>
      <c r="J71" s="12"/>
      <c r="K71" s="12"/>
      <c r="L71" s="12"/>
      <c r="M71" s="12"/>
      <c r="N71" s="12"/>
      <c r="O71" s="12"/>
      <c r="P71" s="12"/>
      <c r="Q71" s="12"/>
    </row>
    <row r="72" ht="15.75" customHeight="1">
      <c r="A72" s="12"/>
      <c r="B72" s="12"/>
      <c r="C72" s="12"/>
      <c r="D72" s="12"/>
      <c r="E72" s="12"/>
      <c r="F72" s="12"/>
      <c r="G72" s="12"/>
      <c r="H72" s="12"/>
      <c r="I72" s="12"/>
      <c r="J72" s="12"/>
      <c r="K72" s="12"/>
      <c r="L72" s="12"/>
      <c r="M72" s="12"/>
      <c r="N72" s="12"/>
      <c r="O72" s="12"/>
      <c r="P72" s="12"/>
      <c r="Q72" s="12"/>
    </row>
    <row r="73" ht="15.75" customHeight="1">
      <c r="A73" s="12"/>
      <c r="B73" s="12"/>
      <c r="C73" s="12"/>
      <c r="D73" s="12"/>
      <c r="E73" s="12"/>
      <c r="F73" s="12"/>
      <c r="G73" s="12"/>
      <c r="H73" s="12"/>
      <c r="I73" s="12"/>
      <c r="J73" s="12"/>
      <c r="K73" s="12"/>
      <c r="L73" s="12"/>
      <c r="M73" s="12"/>
      <c r="N73" s="12"/>
      <c r="O73" s="12"/>
      <c r="P73" s="12"/>
      <c r="Q73" s="12"/>
    </row>
    <row r="74" ht="15.75" customHeight="1">
      <c r="A74" s="12"/>
      <c r="B74" s="12"/>
      <c r="C74" s="12"/>
      <c r="D74" s="12"/>
      <c r="E74" s="12"/>
      <c r="F74" s="12"/>
      <c r="G74" s="12"/>
      <c r="H74" s="12"/>
      <c r="I74" s="12"/>
      <c r="J74" s="12"/>
      <c r="K74" s="12"/>
      <c r="L74" s="12"/>
      <c r="M74" s="12"/>
      <c r="N74" s="12"/>
      <c r="O74" s="12"/>
      <c r="P74" s="12"/>
      <c r="Q74" s="12"/>
    </row>
    <row r="75" ht="15.75" customHeight="1">
      <c r="A75" s="12"/>
      <c r="B75" s="12"/>
      <c r="C75" s="12"/>
      <c r="D75" s="12"/>
      <c r="E75" s="12"/>
      <c r="F75" s="12"/>
      <c r="G75" s="12"/>
      <c r="H75" s="12"/>
      <c r="I75" s="12"/>
      <c r="J75" s="12"/>
      <c r="K75" s="12"/>
      <c r="L75" s="12"/>
      <c r="M75" s="12"/>
      <c r="N75" s="12"/>
      <c r="O75" s="12"/>
      <c r="P75" s="12"/>
      <c r="Q75" s="12"/>
    </row>
    <row r="76" ht="15.75" customHeight="1">
      <c r="A76" s="12"/>
      <c r="B76" s="12"/>
      <c r="C76" s="12"/>
      <c r="D76" s="12"/>
      <c r="E76" s="12"/>
      <c r="F76" s="12"/>
      <c r="G76" s="12"/>
      <c r="H76" s="12"/>
      <c r="I76" s="12"/>
      <c r="J76" s="12"/>
      <c r="K76" s="12"/>
      <c r="L76" s="12"/>
      <c r="M76" s="12"/>
      <c r="N76" s="12"/>
      <c r="O76" s="12"/>
      <c r="P76" s="12"/>
      <c r="Q76" s="12"/>
    </row>
    <row r="77" ht="15.75" customHeight="1">
      <c r="A77" s="12"/>
      <c r="B77" s="12"/>
      <c r="C77" s="12"/>
      <c r="D77" s="12"/>
      <c r="E77" s="12"/>
      <c r="F77" s="12"/>
      <c r="G77" s="12"/>
      <c r="H77" s="12"/>
      <c r="I77" s="12"/>
      <c r="J77" s="12"/>
      <c r="K77" s="12"/>
      <c r="L77" s="12"/>
      <c r="M77" s="12"/>
      <c r="N77" s="12"/>
      <c r="O77" s="12"/>
      <c r="P77" s="12"/>
      <c r="Q77" s="12"/>
    </row>
    <row r="78" ht="15.75" customHeight="1">
      <c r="A78" s="12"/>
      <c r="B78" s="12"/>
      <c r="C78" s="12"/>
      <c r="D78" s="12"/>
      <c r="E78" s="12"/>
      <c r="F78" s="12"/>
      <c r="G78" s="12"/>
      <c r="H78" s="12"/>
      <c r="I78" s="12"/>
      <c r="J78" s="12"/>
      <c r="K78" s="12"/>
      <c r="L78" s="12"/>
      <c r="M78" s="12"/>
      <c r="N78" s="12"/>
      <c r="O78" s="12"/>
      <c r="P78" s="12"/>
      <c r="Q78" s="12"/>
    </row>
    <row r="79" ht="15.75" customHeight="1">
      <c r="A79" s="12"/>
      <c r="B79" s="12"/>
      <c r="C79" s="12"/>
      <c r="D79" s="12"/>
      <c r="E79" s="12"/>
      <c r="F79" s="12"/>
      <c r="G79" s="12"/>
      <c r="H79" s="12"/>
      <c r="I79" s="12"/>
      <c r="J79" s="12"/>
      <c r="K79" s="12"/>
      <c r="L79" s="12"/>
      <c r="M79" s="12"/>
      <c r="N79" s="12"/>
      <c r="O79" s="12"/>
      <c r="P79" s="12"/>
      <c r="Q79" s="12"/>
    </row>
    <row r="80" ht="15.75" customHeight="1">
      <c r="A80" s="12"/>
      <c r="B80" s="12"/>
      <c r="C80" s="12"/>
      <c r="D80" s="12"/>
      <c r="E80" s="12"/>
      <c r="F80" s="12"/>
      <c r="G80" s="12"/>
      <c r="H80" s="12"/>
      <c r="I80" s="12"/>
      <c r="J80" s="12"/>
      <c r="K80" s="12"/>
      <c r="L80" s="12"/>
      <c r="M80" s="12"/>
      <c r="N80" s="12"/>
      <c r="O80" s="12"/>
      <c r="P80" s="12"/>
      <c r="Q80" s="12"/>
    </row>
    <row r="81" ht="15.75" customHeight="1">
      <c r="A81" s="12"/>
      <c r="B81" s="12"/>
      <c r="C81" s="12"/>
      <c r="D81" s="12"/>
      <c r="E81" s="12"/>
      <c r="F81" s="12"/>
      <c r="G81" s="12"/>
      <c r="H81" s="12"/>
      <c r="I81" s="12"/>
      <c r="J81" s="12"/>
      <c r="K81" s="12"/>
      <c r="L81" s="12"/>
      <c r="M81" s="12"/>
      <c r="N81" s="12"/>
      <c r="O81" s="12"/>
      <c r="P81" s="12"/>
      <c r="Q81" s="12"/>
    </row>
    <row r="82" ht="15.75" customHeight="1">
      <c r="A82" s="12"/>
      <c r="B82" s="12"/>
      <c r="C82" s="12"/>
      <c r="D82" s="12"/>
      <c r="E82" s="12"/>
      <c r="F82" s="12"/>
      <c r="G82" s="12"/>
      <c r="H82" s="12"/>
      <c r="I82" s="12"/>
      <c r="J82" s="12"/>
      <c r="K82" s="12"/>
      <c r="L82" s="12"/>
      <c r="M82" s="12"/>
      <c r="N82" s="12"/>
      <c r="O82" s="12"/>
      <c r="P82" s="12"/>
      <c r="Q82" s="12"/>
    </row>
    <row r="83" ht="15.75" customHeight="1">
      <c r="A83" s="12"/>
      <c r="B83" s="12"/>
      <c r="C83" s="12"/>
      <c r="D83" s="12"/>
      <c r="E83" s="12"/>
      <c r="F83" s="12"/>
      <c r="G83" s="12"/>
      <c r="H83" s="12"/>
      <c r="I83" s="12"/>
      <c r="J83" s="12"/>
      <c r="K83" s="12"/>
      <c r="L83" s="12"/>
      <c r="M83" s="12"/>
      <c r="N83" s="12"/>
      <c r="O83" s="12"/>
      <c r="P83" s="12"/>
      <c r="Q83" s="12"/>
    </row>
    <row r="84" ht="15.75" customHeight="1">
      <c r="A84" s="12"/>
      <c r="B84" s="12"/>
      <c r="C84" s="12"/>
      <c r="D84" s="12"/>
      <c r="E84" s="12"/>
      <c r="F84" s="12"/>
      <c r="G84" s="12"/>
      <c r="H84" s="12"/>
      <c r="I84" s="12"/>
      <c r="J84" s="12"/>
      <c r="K84" s="12"/>
      <c r="L84" s="12"/>
      <c r="M84" s="12"/>
      <c r="N84" s="12"/>
      <c r="O84" s="12"/>
      <c r="P84" s="12"/>
      <c r="Q84" s="12"/>
    </row>
    <row r="85" ht="15.75" customHeight="1">
      <c r="A85" s="12"/>
      <c r="B85" s="12"/>
      <c r="C85" s="12"/>
      <c r="D85" s="12"/>
      <c r="E85" s="12"/>
      <c r="F85" s="12"/>
      <c r="G85" s="12"/>
      <c r="H85" s="12"/>
      <c r="I85" s="12"/>
      <c r="J85" s="12"/>
      <c r="K85" s="12"/>
      <c r="L85" s="12"/>
      <c r="M85" s="12"/>
      <c r="N85" s="12"/>
      <c r="O85" s="12"/>
      <c r="P85" s="12"/>
      <c r="Q85" s="12"/>
    </row>
    <row r="86" ht="15.75" customHeight="1">
      <c r="A86" s="12"/>
      <c r="B86" s="12"/>
      <c r="C86" s="12"/>
      <c r="D86" s="12"/>
      <c r="E86" s="12"/>
      <c r="F86" s="12"/>
      <c r="G86" s="12"/>
      <c r="H86" s="12"/>
      <c r="I86" s="12"/>
      <c r="J86" s="12"/>
      <c r="K86" s="12"/>
      <c r="L86" s="12"/>
      <c r="M86" s="12"/>
      <c r="N86" s="12"/>
      <c r="O86" s="12"/>
      <c r="P86" s="12"/>
      <c r="Q86" s="12"/>
    </row>
    <row r="87" ht="15.75" customHeight="1">
      <c r="A87" s="12"/>
      <c r="B87" s="12"/>
      <c r="C87" s="12"/>
      <c r="D87" s="12"/>
      <c r="E87" s="12"/>
      <c r="F87" s="12"/>
      <c r="G87" s="12"/>
      <c r="H87" s="12"/>
      <c r="I87" s="12"/>
      <c r="J87" s="12"/>
      <c r="K87" s="12"/>
      <c r="L87" s="12"/>
      <c r="M87" s="12"/>
      <c r="N87" s="12"/>
      <c r="O87" s="12"/>
      <c r="P87" s="12"/>
      <c r="Q87" s="12"/>
    </row>
    <row r="88" ht="15.75" customHeight="1">
      <c r="A88" s="12"/>
      <c r="B88" s="12"/>
      <c r="C88" s="12"/>
      <c r="D88" s="12"/>
      <c r="E88" s="12"/>
      <c r="F88" s="12"/>
      <c r="G88" s="12"/>
      <c r="H88" s="12"/>
      <c r="I88" s="12"/>
      <c r="J88" s="12"/>
      <c r="K88" s="12"/>
      <c r="L88" s="12"/>
      <c r="M88" s="12"/>
      <c r="N88" s="12"/>
      <c r="O88" s="12"/>
      <c r="P88" s="12"/>
      <c r="Q88" s="12"/>
    </row>
    <row r="89" ht="15.75" customHeight="1">
      <c r="A89" s="12"/>
      <c r="B89" s="12"/>
      <c r="C89" s="12"/>
      <c r="D89" s="12"/>
      <c r="E89" s="12"/>
      <c r="F89" s="12"/>
      <c r="G89" s="12"/>
      <c r="H89" s="12"/>
      <c r="I89" s="12"/>
      <c r="J89" s="12"/>
      <c r="K89" s="12"/>
      <c r="L89" s="12"/>
      <c r="M89" s="12"/>
      <c r="N89" s="12"/>
      <c r="O89" s="12"/>
      <c r="P89" s="12"/>
      <c r="Q89" s="12"/>
    </row>
    <row r="90" ht="15.75" customHeight="1">
      <c r="A90" s="12"/>
      <c r="B90" s="12"/>
      <c r="C90" s="12"/>
      <c r="D90" s="12"/>
      <c r="E90" s="12"/>
      <c r="F90" s="12"/>
      <c r="G90" s="12"/>
      <c r="H90" s="12"/>
      <c r="I90" s="12"/>
      <c r="J90" s="12"/>
      <c r="K90" s="12"/>
      <c r="L90" s="12"/>
      <c r="M90" s="12"/>
      <c r="N90" s="12"/>
      <c r="O90" s="12"/>
      <c r="P90" s="12"/>
      <c r="Q90" s="12"/>
    </row>
    <row r="91" ht="15.75" customHeight="1">
      <c r="A91" s="12"/>
      <c r="B91" s="12"/>
      <c r="C91" s="12"/>
      <c r="D91" s="12"/>
      <c r="E91" s="12"/>
      <c r="F91" s="12"/>
      <c r="G91" s="12"/>
      <c r="H91" s="12"/>
      <c r="I91" s="12"/>
      <c r="J91" s="12"/>
      <c r="K91" s="12"/>
      <c r="L91" s="12"/>
      <c r="M91" s="12"/>
      <c r="N91" s="12"/>
      <c r="O91" s="12"/>
      <c r="P91" s="12"/>
      <c r="Q91" s="12"/>
    </row>
    <row r="92" ht="15.75" customHeight="1">
      <c r="A92" s="12"/>
      <c r="B92" s="12"/>
      <c r="C92" s="12"/>
      <c r="D92" s="12"/>
      <c r="E92" s="12"/>
      <c r="F92" s="12"/>
      <c r="G92" s="12"/>
      <c r="H92" s="12"/>
      <c r="I92" s="12"/>
      <c r="J92" s="12"/>
      <c r="K92" s="12"/>
      <c r="L92" s="12"/>
      <c r="M92" s="12"/>
      <c r="N92" s="12"/>
      <c r="O92" s="12"/>
      <c r="P92" s="12"/>
      <c r="Q92" s="12"/>
    </row>
    <row r="93" ht="15.75" customHeight="1">
      <c r="A93" s="12"/>
      <c r="B93" s="12"/>
      <c r="C93" s="12"/>
      <c r="D93" s="12"/>
      <c r="E93" s="12"/>
      <c r="F93" s="12"/>
      <c r="G93" s="12"/>
      <c r="H93" s="12"/>
      <c r="I93" s="12"/>
      <c r="J93" s="12"/>
      <c r="K93" s="12"/>
      <c r="L93" s="12"/>
      <c r="M93" s="12"/>
      <c r="N93" s="12"/>
      <c r="O93" s="12"/>
      <c r="P93" s="12"/>
      <c r="Q93" s="12"/>
    </row>
    <row r="94" ht="15.75" customHeight="1">
      <c r="A94" s="12"/>
      <c r="B94" s="12"/>
      <c r="C94" s="12"/>
      <c r="D94" s="12"/>
      <c r="E94" s="12"/>
      <c r="F94" s="12"/>
      <c r="G94" s="12"/>
      <c r="H94" s="12"/>
      <c r="I94" s="12"/>
      <c r="J94" s="12"/>
      <c r="K94" s="12"/>
      <c r="L94" s="12"/>
      <c r="M94" s="12"/>
      <c r="N94" s="12"/>
      <c r="O94" s="12"/>
      <c r="P94" s="12"/>
      <c r="Q94" s="12"/>
    </row>
    <row r="95" ht="15.75" customHeight="1">
      <c r="A95" s="12"/>
      <c r="B95" s="12"/>
      <c r="C95" s="12"/>
      <c r="D95" s="12"/>
      <c r="E95" s="12"/>
      <c r="F95" s="12"/>
      <c r="G95" s="12"/>
      <c r="H95" s="12"/>
      <c r="I95" s="12"/>
      <c r="J95" s="12"/>
      <c r="K95" s="12"/>
      <c r="L95" s="12"/>
      <c r="M95" s="12"/>
      <c r="N95" s="12"/>
      <c r="O95" s="12"/>
      <c r="P95" s="12"/>
      <c r="Q95" s="12"/>
    </row>
    <row r="96" ht="15.75" customHeight="1">
      <c r="A96" s="12"/>
      <c r="B96" s="12"/>
      <c r="C96" s="12"/>
      <c r="D96" s="12"/>
      <c r="E96" s="12"/>
      <c r="F96" s="12"/>
      <c r="G96" s="12"/>
      <c r="H96" s="12"/>
      <c r="I96" s="12"/>
      <c r="J96" s="12"/>
      <c r="K96" s="12"/>
      <c r="L96" s="12"/>
      <c r="M96" s="12"/>
      <c r="N96" s="12"/>
      <c r="O96" s="12"/>
      <c r="P96" s="12"/>
      <c r="Q96" s="12"/>
    </row>
    <row r="97" ht="15.75" customHeight="1">
      <c r="A97" s="12"/>
      <c r="B97" s="12"/>
      <c r="C97" s="12"/>
      <c r="D97" s="12"/>
      <c r="E97" s="12"/>
      <c r="F97" s="12"/>
      <c r="G97" s="12"/>
      <c r="H97" s="12"/>
      <c r="I97" s="12"/>
      <c r="J97" s="12"/>
      <c r="K97" s="12"/>
      <c r="L97" s="12"/>
      <c r="M97" s="12"/>
      <c r="N97" s="12"/>
      <c r="O97" s="12"/>
      <c r="P97" s="12"/>
      <c r="Q97" s="12"/>
    </row>
    <row r="98" ht="15.75" customHeight="1">
      <c r="A98" s="12"/>
      <c r="B98" s="12"/>
      <c r="C98" s="12"/>
      <c r="D98" s="12"/>
      <c r="E98" s="12"/>
      <c r="F98" s="12"/>
      <c r="G98" s="12"/>
      <c r="H98" s="12"/>
      <c r="I98" s="12"/>
      <c r="J98" s="12"/>
      <c r="K98" s="12"/>
      <c r="L98" s="12"/>
      <c r="M98" s="12"/>
      <c r="N98" s="12"/>
      <c r="O98" s="12"/>
      <c r="P98" s="12"/>
      <c r="Q98" s="12"/>
    </row>
    <row r="99" ht="15.75" customHeight="1">
      <c r="A99" s="12"/>
      <c r="B99" s="12"/>
      <c r="C99" s="12"/>
      <c r="D99" s="12"/>
      <c r="E99" s="12"/>
      <c r="F99" s="12"/>
      <c r="G99" s="12"/>
      <c r="H99" s="12"/>
      <c r="I99" s="12"/>
      <c r="J99" s="12"/>
      <c r="K99" s="12"/>
      <c r="L99" s="12"/>
      <c r="M99" s="12"/>
      <c r="N99" s="12"/>
      <c r="O99" s="12"/>
      <c r="P99" s="12"/>
      <c r="Q99" s="12"/>
    </row>
    <row r="100" ht="15.75" customHeight="1">
      <c r="A100" s="12"/>
      <c r="B100" s="12"/>
      <c r="C100" s="12"/>
      <c r="D100" s="12"/>
      <c r="E100" s="12"/>
      <c r="F100" s="12"/>
      <c r="G100" s="12"/>
      <c r="H100" s="12"/>
      <c r="I100" s="12"/>
      <c r="J100" s="12"/>
      <c r="K100" s="12"/>
      <c r="L100" s="12"/>
      <c r="M100" s="12"/>
      <c r="N100" s="12"/>
      <c r="O100" s="12"/>
      <c r="P100" s="12"/>
      <c r="Q100" s="12"/>
    </row>
  </sheetData>
  <mergeCells count="3">
    <mergeCell ref="B2:C2"/>
    <mergeCell ref="G2:H2"/>
    <mergeCell ref="K2:Q2"/>
  </mergeCells>
  <printOptions/>
  <pageMargins bottom="0.75" footer="0.0" header="0.0" left="0.7" right="0.7" top="0.75"/>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50.86"/>
    <col customWidth="1" min="2" max="2" width="13.43"/>
    <col customWidth="1" min="3" max="4" width="10.0"/>
    <col customWidth="1" min="5" max="6" width="8.0"/>
    <col customWidth="1" min="7" max="7" width="10.86"/>
    <col customWidth="1" min="8" max="11" width="8.0"/>
  </cols>
  <sheetData>
    <row r="1" ht="15.75" customHeight="1">
      <c r="A1" s="9" t="s">
        <v>134</v>
      </c>
    </row>
    <row r="9">
      <c r="A9" s="36" t="s">
        <v>135</v>
      </c>
      <c r="B9" s="37"/>
    </row>
    <row r="10" ht="15.75" customHeight="1">
      <c r="A10" s="7" t="s">
        <v>136</v>
      </c>
      <c r="B10" s="38">
        <v>15000.0</v>
      </c>
    </row>
    <row r="11">
      <c r="A11" s="12" t="s">
        <v>137</v>
      </c>
      <c r="B11" s="25" t="str">
        <f>0.21*B10</f>
        <v>$3,150.00 </v>
      </c>
    </row>
    <row r="12" ht="15.75" customHeight="1">
      <c r="A12" s="7" t="s">
        <v>138</v>
      </c>
      <c r="B12" s="38" t="str">
        <f>B10-B11</f>
        <v>$11,850.00 </v>
      </c>
    </row>
    <row r="13">
      <c r="A13" s="7"/>
      <c r="B13" s="39"/>
    </row>
    <row r="15">
      <c r="A15" s="36" t="s">
        <v>139</v>
      </c>
      <c r="B15" s="37"/>
      <c r="C15" s="37"/>
      <c r="D15" s="37"/>
    </row>
    <row r="16">
      <c r="C16" s="16">
        <v>0.56</v>
      </c>
      <c r="D16" s="16">
        <v>0.44</v>
      </c>
    </row>
    <row r="17" ht="15.75" customHeight="1">
      <c r="C17" s="10" t="s">
        <v>17</v>
      </c>
      <c r="D17" s="10" t="s">
        <v>18</v>
      </c>
    </row>
    <row r="18">
      <c r="A18" t="s">
        <v>140</v>
      </c>
      <c r="B18" s="8">
        <v>90000.0</v>
      </c>
      <c r="C18" s="8" t="str">
        <f>90000*0.56</f>
        <v> $ 50,400 </v>
      </c>
      <c r="D18" s="8" t="str">
        <f>90000*0.44</f>
        <v> $ 39,600 </v>
      </c>
    </row>
    <row r="19">
      <c r="A19" t="s">
        <v>14</v>
      </c>
      <c r="C19" s="8">
        <v>110000.0</v>
      </c>
      <c r="D19" s="8">
        <v>110000.0</v>
      </c>
    </row>
    <row r="20">
      <c r="A20" t="s">
        <v>36</v>
      </c>
      <c r="C20" s="18" t="str">
        <f t="shared" ref="C20:D20" si="1">SUM(C18:C19)</f>
        <v> $ 160,400 </v>
      </c>
      <c r="D20" s="18" t="str">
        <f t="shared" si="1"/>
        <v> $ 149,600 </v>
      </c>
    </row>
    <row r="21" ht="15.75" customHeight="1">
      <c r="A21" s="7" t="s">
        <v>141</v>
      </c>
      <c r="B21" s="7"/>
      <c r="C21" s="40" t="str">
        <f>(9525*0.1)+(29175*0.12)+(43800*0.22)+(75000*0.24)+(2900*0.32)</f>
        <v> $ 33,018 </v>
      </c>
      <c r="D21" s="40" t="str">
        <f>(9525*0.1)+(29175*0.12)+(43800*0.22)+(67100*0.24)</f>
        <v> $ 30,194 </v>
      </c>
      <c r="G21" s="8"/>
      <c r="H21" s="8"/>
    </row>
    <row r="22" ht="15.75" customHeight="1">
      <c r="A22" s="20"/>
      <c r="B22" s="20"/>
    </row>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sheetData>
  <mergeCells count="2">
    <mergeCell ref="A15:D15"/>
    <mergeCell ref="A9:B9"/>
  </mergeCells>
  <printOptions/>
  <pageMargins bottom="0.75" footer="0.0" header="0.0" left="0.7" right="0.7" top="0.75"/>
  <pageSetup orientation="landscape"/>
  <drawing r:id="rId1"/>
</worksheet>
</file>

<file path=docProps/app.xml><?xml version="1.0" encoding="utf-8"?>
<Properties xmlns="http://schemas.openxmlformats.org/officeDocument/2006/extended-properties" xmlns:vt="http://schemas.openxmlformats.org/officeDocument/2006/docPropsVTypes">
  <Company/>
  <ScaleCrop>false</ScaleCrop>
  <HeadingPairs>
    <vt:vector baseType="variant" size="2">
      <vt:variant>
        <vt:lpstr>Worksheets</vt:lpstr>
      </vt:variant>
      <vt:variant>
        <vt:i4>5</vt:i4>
      </vt:variant>
    </vt:vector>
  </HeadingPairs>
  <TitlesOfParts>
    <vt:vector baseType="lpstr" size="5">
      <vt:lpstr>General Info</vt:lpstr>
      <vt:lpstr>Q1</vt:lpstr>
      <vt:lpstr>Q2</vt:lpstr>
      <vt:lpstr>Q3</vt:lpstr>
      <vt:lpstr>Q4</vt:lpstr>
    </vt:vector>
  </TitlesOfParts>
  <LinksUpToDate>false</LinksUpToDate>
  <SharedDoc>false</SharedDoc>
  <HyperlinksChanged>false</HyperlinksChanged>
  <Application>Microsoft Excel</Application>
  <AppVersion>16.0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2019-10-30T22:43:22Z</dcterms:created>
  <dc:creator>x</dc:creator>
  <cp:lastModifiedBy>Windows User</cp:lastModifiedBy>
  <dcterms:modified xsi:type="dcterms:W3CDTF">2019-11-06T15:33:04Z</dcterms:modified>
</cp:coreProperties>
</file>